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080" firstSheet="12" activeTab="25"/>
  </bookViews>
  <sheets>
    <sheet name="Sheet8" sheetId="8" r:id="rId1"/>
    <sheet name="Sheet9" sheetId="9" r:id="rId2"/>
    <sheet name="Sheet10" sheetId="10" r:id="rId3"/>
    <sheet name="Sheet11" sheetId="11" r:id="rId4"/>
    <sheet name="Sheet12" sheetId="12" r:id="rId5"/>
    <sheet name="Sheet3" sheetId="3" r:id="rId6"/>
    <sheet name="Sheet4" sheetId="4" r:id="rId7"/>
    <sheet name="Sheet5" sheetId="5" r:id="rId8"/>
    <sheet name="Sheet6" sheetId="6" r:id="rId9"/>
    <sheet name="Sheet7" sheetId="7" r:id="rId10"/>
    <sheet name="Sheet19" sheetId="19" r:id="rId11"/>
    <sheet name="Sheet20" sheetId="20" r:id="rId12"/>
    <sheet name="Sheet21" sheetId="21" r:id="rId13"/>
    <sheet name="Sheet23" sheetId="23" r:id="rId14"/>
    <sheet name="表五" sheetId="1" r:id="rId15"/>
    <sheet name="Sheet24" sheetId="24" r:id="rId16"/>
    <sheet name="Sheet13" sheetId="13" r:id="rId17"/>
    <sheet name="Sheet14" sheetId="14" r:id="rId18"/>
    <sheet name="Sheet15" sheetId="15" r:id="rId19"/>
    <sheet name="Sheet16" sheetId="16" r:id="rId20"/>
    <sheet name="Sheet17" sheetId="17" r:id="rId21"/>
    <sheet name="Sheet2" sheetId="2" r:id="rId22"/>
    <sheet name="Sheet1" sheetId="25" r:id="rId23"/>
    <sheet name="Sheet18" sheetId="26" r:id="rId24"/>
    <sheet name="Sheet22" sheetId="27" r:id="rId25"/>
    <sheet name="Sheet25" sheetId="28" r:id="rId26"/>
  </sheets>
  <externalReferences>
    <externalReference r:id="rId27"/>
  </externalReferences>
  <definedNames>
    <definedName name="_xlnm.Print_Titles" localSheetId="14">表五!$2:$4</definedName>
    <definedName name="_1311_衡水市">[1]内置数据!$AU$2:$AU$12</definedName>
    <definedName name="_1314_雄安新区">[1]内置数据!$AV$2:$AV$4</definedName>
    <definedName name="_14_山西省">[1]内置数据!$F$2:$F$12</definedName>
    <definedName name="_1303_秦皇岛市">[1]内置数据!$AM$2:$AM$8</definedName>
    <definedName name="_1310_廊坊市">[1]内置数据!$AT$2:$AT$11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A27" authorId="0">
      <text>
        <r>
          <rPr>
            <sz val="9"/>
            <rFont val="宋体"/>
            <charset val="134"/>
          </rPr>
          <t>作者:
2012年新增加科目</t>
        </r>
      </text>
    </comment>
    <comment ref="C27" authorId="0">
      <text>
        <r>
          <rPr>
            <sz val="9"/>
            <rFont val="宋体"/>
            <charset val="134"/>
          </rPr>
          <t>作者:
2012年新增加科目</t>
        </r>
      </text>
    </comment>
    <comment ref="C49" authorId="0">
      <text>
        <r>
          <rPr>
            <sz val="9"/>
            <rFont val="宋体"/>
            <charset val="134"/>
          </rPr>
          <t>作者:
2012年新科目，储备事务合并</t>
        </r>
      </text>
    </comment>
  </commentList>
</comments>
</file>

<file path=xl/sharedStrings.xml><?xml version="1.0" encoding="utf-8"?>
<sst xmlns="http://schemas.openxmlformats.org/spreadsheetml/2006/main" count="2469" uniqueCount="2063">
  <si>
    <t>表一</t>
  </si>
  <si>
    <t>晋城市城区2023年一般公共预算收支执行情况总表</t>
  </si>
  <si>
    <t>单位：万元</t>
  </si>
  <si>
    <t>收             入</t>
  </si>
  <si>
    <t>支              出</t>
  </si>
  <si>
    <t>项目</t>
  </si>
  <si>
    <t>决算数</t>
  </si>
  <si>
    <t>税收收入</t>
  </si>
  <si>
    <t>一、一般公共服务支出</t>
  </si>
  <si>
    <t>一、增值税</t>
  </si>
  <si>
    <t xml:space="preserve">  人大事务</t>
  </si>
  <si>
    <t xml:space="preserve">  国有企业增值税</t>
  </si>
  <si>
    <t xml:space="preserve">  政协事务</t>
  </si>
  <si>
    <t xml:space="preserve">  集体企业增值税</t>
  </si>
  <si>
    <t xml:space="preserve">  政府办公厅(室)及相关机构事务</t>
  </si>
  <si>
    <t xml:space="preserve">  股份制企业增值税</t>
  </si>
  <si>
    <t xml:space="preserve">  发展与改革事务</t>
  </si>
  <si>
    <t xml:space="preserve">  港澳台和外商投资企业增值税</t>
  </si>
  <si>
    <t xml:space="preserve">  统计信息事务</t>
  </si>
  <si>
    <t xml:space="preserve">  私营企业增值税</t>
  </si>
  <si>
    <t xml:space="preserve">  财政事务</t>
  </si>
  <si>
    <t xml:space="preserve">  其他增值税</t>
  </si>
  <si>
    <t xml:space="preserve">  税收事务</t>
  </si>
  <si>
    <t xml:space="preserve">  增值税税款滞纳金、罚款收入</t>
  </si>
  <si>
    <t xml:space="preserve">  审计事务</t>
  </si>
  <si>
    <t xml:space="preserve">  残疾人就业增值税退税</t>
  </si>
  <si>
    <t xml:space="preserve">  纪检监察事务</t>
  </si>
  <si>
    <t xml:space="preserve">  软件增值税退税</t>
  </si>
  <si>
    <t xml:space="preserve">  商贸事务</t>
  </si>
  <si>
    <t xml:space="preserve">  资源综合利用增值税退税</t>
  </si>
  <si>
    <t xml:space="preserve">  港澳台事务</t>
  </si>
  <si>
    <t xml:space="preserve">  小微企业新增政策增值税留抵退税</t>
  </si>
  <si>
    <t xml:space="preserve">  档案事务</t>
  </si>
  <si>
    <t xml:space="preserve">  其他企业原政策增值税留抵退税</t>
  </si>
  <si>
    <t xml:space="preserve">  民主党派及工商联事务</t>
  </si>
  <si>
    <t xml:space="preserve">  其他企业新增政策增值税留抵退税</t>
  </si>
  <si>
    <t xml:space="preserve">  群众团体事务</t>
  </si>
  <si>
    <t>二、企业所得税</t>
  </si>
  <si>
    <t xml:space="preserve">  党委办公厅(室)及相关机构事务</t>
  </si>
  <si>
    <t xml:space="preserve">  其他国有企业所得税</t>
  </si>
  <si>
    <t xml:space="preserve">  组织事务</t>
  </si>
  <si>
    <t xml:space="preserve">  股份制企业所得税</t>
  </si>
  <si>
    <t xml:space="preserve">  宣传事务</t>
  </si>
  <si>
    <t xml:space="preserve">  集体企业所得税</t>
  </si>
  <si>
    <t xml:space="preserve">  统战事务</t>
  </si>
  <si>
    <t xml:space="preserve">  港澳台和外商投资企业所得税</t>
  </si>
  <si>
    <t xml:space="preserve">  其他共产党事务支出</t>
  </si>
  <si>
    <t xml:space="preserve">  私营企业所得税</t>
  </si>
  <si>
    <t xml:space="preserve">  市场监督管理事务</t>
  </si>
  <si>
    <t xml:space="preserve">  其他企业所得税</t>
  </si>
  <si>
    <t xml:space="preserve">  其他一般公共服务支出</t>
  </si>
  <si>
    <t xml:space="preserve">  分支机构预缴所得税</t>
  </si>
  <si>
    <t>二、国防支出</t>
  </si>
  <si>
    <t xml:space="preserve">  跨市县分支机构预缴所得税</t>
  </si>
  <si>
    <t>三、公共安全支出</t>
  </si>
  <si>
    <t xml:space="preserve">  跨市县分支机构汇算清缴所得税</t>
  </si>
  <si>
    <t>四、教育支出</t>
  </si>
  <si>
    <t xml:space="preserve">  分支机构汇算清缴所得税</t>
  </si>
  <si>
    <t xml:space="preserve">  教育管理事务</t>
  </si>
  <si>
    <t xml:space="preserve">  企业所得税税款滞纳金、罚款、加收利息收入</t>
  </si>
  <si>
    <t xml:space="preserve">  普通教育</t>
  </si>
  <si>
    <t>三、个人所得税</t>
  </si>
  <si>
    <t xml:space="preserve">  职业教育</t>
  </si>
  <si>
    <t>四、资源税</t>
  </si>
  <si>
    <t xml:space="preserve">  成人教育</t>
  </si>
  <si>
    <t>五、城市维护建设税</t>
  </si>
  <si>
    <t xml:space="preserve">  特殊教育</t>
  </si>
  <si>
    <t>六、房产税</t>
  </si>
  <si>
    <t xml:space="preserve">  进修及培训</t>
  </si>
  <si>
    <t>七、印花税</t>
  </si>
  <si>
    <t xml:space="preserve">  教育费附加安排的支出</t>
  </si>
  <si>
    <t>八、城镇土地使用税</t>
  </si>
  <si>
    <t xml:space="preserve">  其他教育支出</t>
  </si>
  <si>
    <t>九、土地增值税</t>
  </si>
  <si>
    <t>五、科学技术支出</t>
  </si>
  <si>
    <t>十、车船税</t>
  </si>
  <si>
    <t>六、文化旅游体育与传媒支出</t>
  </si>
  <si>
    <t>十一、耕地占用税</t>
  </si>
  <si>
    <t>七、社会保障和就业支出</t>
  </si>
  <si>
    <t>十二、契税</t>
  </si>
  <si>
    <t>八、卫生健康支出</t>
  </si>
  <si>
    <t>十三、环境保护税</t>
  </si>
  <si>
    <t>九、节能环保支出</t>
  </si>
  <si>
    <t>十四、其他税收收入</t>
  </si>
  <si>
    <t>十、城乡社区支出</t>
  </si>
  <si>
    <t>非税收入</t>
  </si>
  <si>
    <t>十一、农林水支出</t>
  </si>
  <si>
    <t>十五、行政事业性收费收入</t>
  </si>
  <si>
    <t>十二、交通运输支出</t>
  </si>
  <si>
    <t>十六、罚没收入</t>
  </si>
  <si>
    <t>十三、资源勘探信息等支出</t>
  </si>
  <si>
    <t>十七、专项收入</t>
  </si>
  <si>
    <t>十四、商业服务业等支出</t>
  </si>
  <si>
    <t xml:space="preserve">  教育费附加收入</t>
  </si>
  <si>
    <t>十五、自然资源海洋气象等支出</t>
  </si>
  <si>
    <t xml:space="preserve">  地方教育附加收入</t>
  </si>
  <si>
    <t>十六、住房保障支出</t>
  </si>
  <si>
    <t xml:space="preserve">  残疾人就业保障金收入</t>
  </si>
  <si>
    <t>十七、粮油物资储备支出</t>
  </si>
  <si>
    <t xml:space="preserve"> </t>
  </si>
  <si>
    <t xml:space="preserve">  教育资金收入</t>
  </si>
  <si>
    <t>十八、灾害防治及应急管理支出</t>
  </si>
  <si>
    <t xml:space="preserve">  农田水利建设资金收入</t>
  </si>
  <si>
    <t>十九、其他支出</t>
  </si>
  <si>
    <t>十八、国有资源（资产）有偿使用收入</t>
  </si>
  <si>
    <t>二十、债务付息支出</t>
  </si>
  <si>
    <t>十九、政府住房基金收入</t>
  </si>
  <si>
    <t>二十一、债务发行费用支出</t>
  </si>
  <si>
    <t>一般公共预算收入小计</t>
  </si>
  <si>
    <t>一般公共预算支出小计</t>
  </si>
  <si>
    <t>上级补助收入</t>
  </si>
  <si>
    <t>上解上级支出</t>
  </si>
  <si>
    <t xml:space="preserve">    返还性收入</t>
  </si>
  <si>
    <t xml:space="preserve">  体制上解</t>
  </si>
  <si>
    <t xml:space="preserve">    一般性转移支付收入</t>
  </si>
  <si>
    <t xml:space="preserve">  专项上解支出</t>
  </si>
  <si>
    <t xml:space="preserve">    专项转移支付收入</t>
  </si>
  <si>
    <t>调出资金</t>
  </si>
  <si>
    <t>上年结余收入</t>
  </si>
  <si>
    <t>债务还本支出</t>
  </si>
  <si>
    <t>债务（转贷）收入</t>
  </si>
  <si>
    <t xml:space="preserve">    地方政府一般债券还本支出</t>
  </si>
  <si>
    <t>动用预算稳定调节基金</t>
  </si>
  <si>
    <t>安排预算稳定调节基金</t>
  </si>
  <si>
    <t>调入资金</t>
  </si>
  <si>
    <t>年终结余</t>
  </si>
  <si>
    <t>收入总计</t>
  </si>
  <si>
    <t>支出总计</t>
  </si>
  <si>
    <t>表二</t>
  </si>
  <si>
    <t>晋城市城区2023年一般公共预算收入完成情况表</t>
  </si>
  <si>
    <t>单位:万元</t>
  </si>
  <si>
    <t>科目名称</t>
  </si>
  <si>
    <t>2023年      预算数</t>
  </si>
  <si>
    <t>2023年             完成数</t>
  </si>
  <si>
    <t>完成数为           预算数的%</t>
  </si>
  <si>
    <t>完成数比    2022年增减%</t>
  </si>
  <si>
    <t>2020年完成数</t>
  </si>
  <si>
    <t>2021完成数</t>
  </si>
  <si>
    <t>2022年完成数</t>
  </si>
  <si>
    <t>公共财政预算收入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</si>
  <si>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</si>
  <si>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</si>
  <si>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</si>
  <si>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</si>
  <si>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</si>
  <si>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</si>
  <si>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</si>
  <si>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</si>
  <si>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</si>
  <si>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</si>
  <si>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</si>
  <si>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</si>
  <si>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</si>
  <si>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</si>
  <si>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</si>
  <si>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</si>
  <si>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</si>
  <si>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</si>
  <si>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</si>
  <si>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</si>
  <si>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</si>
  <si>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</si>
  <si>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表三</t>
  </si>
  <si>
    <t xml:space="preserve"> 晋城市城区2023年一般公共预算支出执行情况表</t>
  </si>
  <si>
    <t>预算科目</t>
  </si>
  <si>
    <t>2023年调整            预算数</t>
  </si>
  <si>
    <t>2023年          执行数</t>
  </si>
  <si>
    <t>执行数为         预算数的%</t>
  </si>
  <si>
    <t>执行数比           2022年增减%</t>
  </si>
  <si>
    <t>2021年          执行数</t>
  </si>
  <si>
    <t>公共财政预算支出</t>
  </si>
  <si>
    <t>一、一般公共服务</t>
  </si>
  <si>
    <t>二、国防</t>
  </si>
  <si>
    <t>三、公共安全</t>
  </si>
  <si>
    <t>四、教育</t>
  </si>
  <si>
    <t>十七、灾害防治及应急管理支出</t>
  </si>
  <si>
    <t>十八、其他支出</t>
  </si>
  <si>
    <t>十九、债务付息支出</t>
  </si>
  <si>
    <t>二十、债务发行费用支出</t>
  </si>
  <si>
    <t>表四</t>
  </si>
  <si>
    <t>晋城市城区2023年动支预备费情况表</t>
  </si>
  <si>
    <t>项目名称</t>
  </si>
  <si>
    <t>单位名称</t>
  </si>
  <si>
    <t>金额</t>
  </si>
  <si>
    <t>2023年数字消费券区级资金</t>
  </si>
  <si>
    <t>商务局</t>
  </si>
  <si>
    <t>“两不一欠”清偿资金</t>
  </si>
  <si>
    <t>各相关单位</t>
  </si>
  <si>
    <t>合计</t>
  </si>
  <si>
    <t>表五</t>
  </si>
  <si>
    <t>晋城市城区2023年政府性基金收支情况总表</t>
  </si>
  <si>
    <t>政府性基金收入总计</t>
  </si>
  <si>
    <t>政府性基金支出总计</t>
  </si>
  <si>
    <t>政府性基金收入</t>
  </si>
  <si>
    <t>政府性基金支出</t>
  </si>
  <si>
    <t>政府性基金上级补助收入</t>
  </si>
  <si>
    <t>政府性基金预算上解上级支出</t>
  </si>
  <si>
    <t>债务收入</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</si>
  <si>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</si>
  <si>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</si>
  <si>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</si>
  <si>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</si>
  <si>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</si>
  <si>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</si>
  <si>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</si>
  <si>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政府性基金预算调出资金</t>
  </si>
  <si>
    <t>政府性基金上年结余</t>
  </si>
  <si>
    <t>政府性基金年终结余</t>
  </si>
  <si>
    <t>政府性基金调入资金</t>
  </si>
  <si>
    <t xml:space="preserve">  1.一般公共预算调入</t>
  </si>
  <si>
    <t xml:space="preserve">  2.调入专项收入</t>
  </si>
  <si>
    <t xml:space="preserve">  3.其他调入</t>
  </si>
  <si>
    <t>表六</t>
  </si>
  <si>
    <t>晋城市城区2023年政府性基金预算收入完成情况表</t>
  </si>
  <si>
    <t>2023年             预算数</t>
  </si>
  <si>
    <t>2023年        完成数</t>
  </si>
  <si>
    <t>完成数为         预算数的%</t>
  </si>
  <si>
    <t>完成数比        2022年增减%</t>
  </si>
  <si>
    <t>2021年             预算数</t>
  </si>
  <si>
    <t>2021年        完成数</t>
  </si>
  <si>
    <t>政府性基金预算收入</t>
  </si>
  <si>
    <t>一、国家电影事业发展专项资金收入</t>
  </si>
  <si>
    <t>二、国有土地收益基金收入</t>
  </si>
  <si>
    <t>三、农业土地开发资金收入</t>
  </si>
  <si>
    <t>四、国有土地使用权出让收入</t>
  </si>
  <si>
    <t>五、大中型水库移民后期扶持基金收入</t>
  </si>
  <si>
    <t>六、城市基础设施配套费收入</t>
  </si>
  <si>
    <t>七、专项债务对应项目专项收入</t>
  </si>
  <si>
    <t>七、彩票公益金收入</t>
  </si>
  <si>
    <t>晋城市城区2023年政府性基金预算支出执行情况表</t>
  </si>
  <si>
    <t>2023年调整  预算数</t>
  </si>
  <si>
    <t>2023年完成数</t>
  </si>
  <si>
    <t>完成数为调整预算数的%</t>
  </si>
  <si>
    <t>完成数比2022年增减%</t>
  </si>
  <si>
    <t>2021年完成数</t>
  </si>
  <si>
    <t>政府性基金预算支出</t>
  </si>
  <si>
    <t xml:space="preserve">一、文化体育与传媒 </t>
  </si>
  <si>
    <t>二、社会保障和就业</t>
  </si>
  <si>
    <t>三、城乡社区事务</t>
  </si>
  <si>
    <t>四、农林水事务</t>
  </si>
  <si>
    <t>五、商业服务业等支出</t>
  </si>
  <si>
    <t>六、其他支出</t>
  </si>
  <si>
    <t>七、债务付息支出</t>
  </si>
  <si>
    <t>八、债务发行费用支出</t>
  </si>
  <si>
    <r>
      <rPr>
        <sz val="14"/>
        <color rgb="FF000000"/>
        <rFont val="FZLiShu-S01"/>
        <charset val="134"/>
      </rPr>
      <t>表七</t>
    </r>
  </si>
  <si>
    <t>晋城城区2023年国有资本经营预算收支情况表</t>
  </si>
  <si>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</si>
  <si>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</si>
  <si>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</si>
  <si>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</si>
  <si>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</si>
  <si>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</si>
  <si>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</si>
  <si>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</si>
  <si>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</si>
  <si>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</si>
  <si>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</si>
  <si>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</si>
  <si>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</si>
  <si>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收  入  总  计</t>
  </si>
  <si>
    <t>支  出  总  计</t>
  </si>
  <si>
    <r>
      <rPr>
        <sz val="14"/>
        <color rgb="FF000000"/>
        <rFont val="FZLiShu-S01"/>
        <charset val="134"/>
      </rPr>
      <t>表八</t>
    </r>
  </si>
  <si>
    <t>晋城市城区2023年社会保险基金预算收入完成情况表</t>
  </si>
  <si>
    <t>2019年             预算数</t>
  </si>
  <si>
    <t>社会保险基金收入总计</t>
  </si>
  <si>
    <t>社会保险基金支出总计</t>
  </si>
  <si>
    <t>一、社会保险基金预算收入</t>
  </si>
  <si>
    <t>一、社会保险基金预算支出</t>
  </si>
  <si>
    <t>二、上级补助收入</t>
  </si>
  <si>
    <t>二、补助下级支出</t>
  </si>
  <si>
    <t>三、下级上解收入</t>
  </si>
  <si>
    <t>三、上解上级支出</t>
  </si>
  <si>
    <t>四、上年结余</t>
  </si>
  <si>
    <t>四、年末结余</t>
  </si>
  <si>
    <t>表九</t>
  </si>
  <si>
    <t>2023年                 完成数</t>
  </si>
  <si>
    <t>完成数为              预算数的%</t>
  </si>
  <si>
    <t>完成数比      2022年增减%</t>
  </si>
  <si>
    <t>社会保险基金收入合计</t>
  </si>
  <si>
    <t>一、企业职工基本养老保险基金收入</t>
  </si>
  <si>
    <t xml:space="preserve">    基本养老保险费收入</t>
  </si>
  <si>
    <t xml:space="preserve">    基本养老保险基金财政补贴收入</t>
  </si>
  <si>
    <t xml:space="preserve">    其他养老保险基金收入</t>
  </si>
  <si>
    <t>二、机关事业单位基本养老保险基金收入</t>
  </si>
  <si>
    <t>三、失业保险基金收入</t>
  </si>
  <si>
    <t xml:space="preserve">    失业保险费收入</t>
  </si>
  <si>
    <t xml:space="preserve">    其他失业保险基金收入</t>
  </si>
  <si>
    <t>四、职工基本医疗保险基金收入</t>
  </si>
  <si>
    <t xml:space="preserve">    基本医疗保险费收入</t>
  </si>
  <si>
    <t xml:space="preserve">    其他基本医疗保险基金收入</t>
  </si>
  <si>
    <t>五、工伤保险基金收入</t>
  </si>
  <si>
    <t xml:space="preserve">    工伤保险费收入</t>
  </si>
  <si>
    <t xml:space="preserve">    其他工伤保险基金收入</t>
  </si>
  <si>
    <t>六、生育保险基金收入</t>
  </si>
  <si>
    <t xml:space="preserve">    生育保险费收入</t>
  </si>
  <si>
    <t xml:space="preserve">    其他生育保险基金收入</t>
  </si>
  <si>
    <t>七、城镇居民基本医疗保险基金收入</t>
  </si>
  <si>
    <t>八、城乡居民基本养老保险基金收入</t>
  </si>
  <si>
    <t>九、其他社会保险基金收入</t>
  </si>
  <si>
    <r>
      <rPr>
        <sz val="14"/>
        <color rgb="FF000000"/>
        <rFont val="FZLiShu-S01"/>
        <charset val="134"/>
      </rPr>
      <t>表十</t>
    </r>
  </si>
  <si>
    <t>晋城市城区2023年社会保险基金预算支出执行情况表</t>
  </si>
  <si>
    <t>2023年                 执行数</t>
  </si>
  <si>
    <t>执行数为          预算数的%</t>
  </si>
  <si>
    <t>执行数比      2022年增减%</t>
  </si>
  <si>
    <t>社会保险基金支出合计</t>
  </si>
  <si>
    <t>一、企业职工基本养老保险基金支出</t>
  </si>
  <si>
    <t xml:space="preserve">    基本养老金</t>
  </si>
  <si>
    <t xml:space="preserve">    丧葬抚恤补助</t>
  </si>
  <si>
    <t xml:space="preserve">    其他养老保险基金支出</t>
  </si>
  <si>
    <t>二、机关事业单位基本养老保险基金支出</t>
  </si>
  <si>
    <t>三、失业保险基金支出</t>
  </si>
  <si>
    <t xml:space="preserve">    失业保险金</t>
  </si>
  <si>
    <t xml:space="preserve">    医疗保险费</t>
  </si>
  <si>
    <t xml:space="preserve">    职业培训和职业介绍补贴</t>
  </si>
  <si>
    <t xml:space="preserve">    其他失业保险基金支出</t>
  </si>
  <si>
    <t>四、职工基本医疗保险基金支出</t>
  </si>
  <si>
    <t xml:space="preserve">    基本医疗保险统筹基金</t>
  </si>
  <si>
    <t xml:space="preserve">    医疗保险个人账户基金</t>
  </si>
  <si>
    <t>五、工伤保险基金支出</t>
  </si>
  <si>
    <t xml:space="preserve">    工伤保险待遇</t>
  </si>
  <si>
    <t xml:space="preserve">    其他工伤保险基金支出</t>
  </si>
  <si>
    <t>六、生育保险基金支出</t>
  </si>
  <si>
    <t xml:space="preserve">    生育保险金</t>
  </si>
  <si>
    <t>七、城乡居民基本医疗保险基金支出</t>
  </si>
  <si>
    <t>八、城乡居民基本养老保险基金支出</t>
  </si>
  <si>
    <t>九、其他社会保险基金支出</t>
  </si>
  <si>
    <r>
      <rPr>
        <sz val="14"/>
        <color rgb="FF000000"/>
        <rFont val="FZLiShu-S01"/>
        <charset val="134"/>
      </rPr>
      <t>表十一</t>
    </r>
  </si>
  <si>
    <t>晋城市城区2024年一般公共预算收支平衡表</t>
  </si>
  <si>
    <t>收  入</t>
  </si>
  <si>
    <t>支  出</t>
  </si>
  <si>
    <t>项  目</t>
  </si>
  <si>
    <t>预算数</t>
  </si>
  <si>
    <t>本级收入合计</t>
  </si>
  <si>
    <t>本级支出合计</t>
  </si>
  <si>
    <t>转移性收入</t>
  </si>
  <si>
    <t>转移性支出</t>
  </si>
  <si>
    <t xml:space="preserve">  上级补助收入</t>
  </si>
  <si>
    <t xml:space="preserve">  上解上级支出</t>
  </si>
  <si>
    <t xml:space="preserve">    体制上解支出</t>
  </si>
  <si>
    <t xml:space="preserve">      增值税和消费税税收返还收入 </t>
  </si>
  <si>
    <t xml:space="preserve">    专项上解支出</t>
  </si>
  <si>
    <t xml:space="preserve">      所得税基数返还收入</t>
  </si>
  <si>
    <t xml:space="preserve">      成品油价格和税费改革税收返还收入</t>
  </si>
  <si>
    <t xml:space="preserve">  补助下级支出</t>
  </si>
  <si>
    <t xml:space="preserve">      增值税五五分享税收返还收入</t>
  </si>
  <si>
    <t xml:space="preserve">    返还性支出</t>
  </si>
  <si>
    <t xml:space="preserve">      增值税和消费税税收返还支出 </t>
  </si>
  <si>
    <t xml:space="preserve">      均衡性转移支付收入</t>
  </si>
  <si>
    <t xml:space="preserve">      所得税基数返还支出</t>
  </si>
  <si>
    <t xml:space="preserve">      县级基本财力保障机制奖补资金收入</t>
  </si>
  <si>
    <t xml:space="preserve">      成品油价格和税费改革税收返还支出</t>
  </si>
  <si>
    <t xml:space="preserve">      结算补助收入</t>
  </si>
  <si>
    <t xml:space="preserve">      其他税收返还支出</t>
  </si>
  <si>
    <t xml:space="preserve">      巩固脱贫攻坚成果衔接乡村振兴转移支付收入</t>
  </si>
  <si>
    <t xml:space="preserve">    一般性转移支付</t>
  </si>
  <si>
    <t xml:space="preserve">      革命老区转移支付收入</t>
  </si>
  <si>
    <t xml:space="preserve">      体制补助支出</t>
  </si>
  <si>
    <t xml:space="preserve">      资源枯竭城市转移支付收入</t>
  </si>
  <si>
    <t xml:space="preserve">      均衡性转移支付支出</t>
  </si>
  <si>
    <t xml:space="preserve">      固定数额补助收入</t>
  </si>
  <si>
    <t xml:space="preserve">      革命老区及民族和边境地区转移支付支出</t>
  </si>
  <si>
    <t xml:space="preserve">      公共安全共同财政事权转移支付支出</t>
  </si>
  <si>
    <t xml:space="preserve">      调整工资转移支付支出</t>
  </si>
  <si>
    <t xml:space="preserve">      教育共同财政事权转移支付收入</t>
  </si>
  <si>
    <t xml:space="preserve">      农村税费改革转移支付支出</t>
  </si>
  <si>
    <t xml:space="preserve">      文化旅游体育与传媒共同财政事权转移支付收入</t>
  </si>
  <si>
    <t xml:space="preserve">      县级基本财力保障机制奖补资金支出</t>
  </si>
  <si>
    <t xml:space="preserve">      社会保障和就业共同财政事权转移支付收入</t>
  </si>
  <si>
    <t xml:space="preserve">      结算补助支出</t>
  </si>
  <si>
    <t xml:space="preserve">      医疗卫生共同财政事权转移支付收入</t>
  </si>
  <si>
    <t xml:space="preserve">      化解债务补助支出</t>
  </si>
  <si>
    <t xml:space="preserve">      住房保障共同财政事权转移支付收入</t>
  </si>
  <si>
    <t xml:space="preserve">      产粮（油）大县奖励资金支出</t>
  </si>
  <si>
    <t xml:space="preserve">      农林水共同财政转移支付收入</t>
  </si>
  <si>
    <t xml:space="preserve">      重点生态功能区转移支付支出</t>
  </si>
  <si>
    <t xml:space="preserve">      交通运输共同财政事权转移支付收入</t>
  </si>
  <si>
    <t xml:space="preserve">      其他一般性转移支付支出</t>
  </si>
  <si>
    <t xml:space="preserve">      其他一般性转移支付收入</t>
  </si>
  <si>
    <t xml:space="preserve">    专项转移支付支出</t>
  </si>
  <si>
    <t xml:space="preserve">      一般公共服务</t>
  </si>
  <si>
    <t xml:space="preserve">      外交</t>
  </si>
  <si>
    <t xml:space="preserve">      文化旅游体育与传媒</t>
  </si>
  <si>
    <t xml:space="preserve">      国防</t>
  </si>
  <si>
    <t xml:space="preserve">      社会保障和就业</t>
  </si>
  <si>
    <t xml:space="preserve">      公共安全</t>
  </si>
  <si>
    <t xml:space="preserve">      卫生健康</t>
  </si>
  <si>
    <t xml:space="preserve">      教育</t>
  </si>
  <si>
    <t xml:space="preserve">      城乡社区</t>
  </si>
  <si>
    <t xml:space="preserve">      科学技术</t>
  </si>
  <si>
    <t xml:space="preserve">      农林水</t>
  </si>
  <si>
    <t xml:space="preserve">      文化体育与传媒</t>
  </si>
  <si>
    <t xml:space="preserve">      交通运输</t>
  </si>
  <si>
    <t xml:space="preserve">     资源勘探工业信息等</t>
  </si>
  <si>
    <t xml:space="preserve">      医疗卫生</t>
  </si>
  <si>
    <t xml:space="preserve">     商业服务业等</t>
  </si>
  <si>
    <t xml:space="preserve">      节能环保</t>
  </si>
  <si>
    <t xml:space="preserve">  上年结余收入</t>
  </si>
  <si>
    <t xml:space="preserve">    上年结转</t>
  </si>
  <si>
    <t xml:space="preserve">    净结余</t>
  </si>
  <si>
    <t xml:space="preserve">      资源勘探电力信息等</t>
  </si>
  <si>
    <t xml:space="preserve">  动用预算稳定调节基金</t>
  </si>
  <si>
    <t xml:space="preserve">      商业服务业等</t>
  </si>
  <si>
    <t xml:space="preserve">  调入资金</t>
  </si>
  <si>
    <t xml:space="preserve">      金融</t>
  </si>
  <si>
    <t xml:space="preserve">    从政府性基金预算调入</t>
  </si>
  <si>
    <t xml:space="preserve">      国土海洋气象等</t>
  </si>
  <si>
    <t xml:space="preserve">    从国有资本经营预算调入</t>
  </si>
  <si>
    <t xml:space="preserve">      住房保障</t>
  </si>
  <si>
    <t xml:space="preserve">    从其他资金调入</t>
  </si>
  <si>
    <t xml:space="preserve">      粮油物资储备</t>
  </si>
  <si>
    <t xml:space="preserve">  转贷地方政府债券收入</t>
  </si>
  <si>
    <t xml:space="preserve">      其他支出</t>
  </si>
  <si>
    <t xml:space="preserve">  接受其他地区援助收入</t>
  </si>
  <si>
    <t xml:space="preserve">  调出资金</t>
  </si>
  <si>
    <t xml:space="preserve">  年终结余</t>
  </si>
  <si>
    <t xml:space="preserve">  地方政府债券还本支出</t>
  </si>
  <si>
    <t xml:space="preserve">  转贷地方政府债券支出</t>
  </si>
  <si>
    <t xml:space="preserve">  援助其他地区支出</t>
  </si>
  <si>
    <r>
      <rPr>
        <sz val="14"/>
        <color rgb="FF000000"/>
        <rFont val="FZLiShu-S01"/>
        <charset val="134"/>
      </rPr>
      <t>表十二</t>
    </r>
  </si>
  <si>
    <t>晋城市城区2024年一般公共预算收入预期情况表</t>
  </si>
  <si>
    <t>项     目</t>
  </si>
  <si>
    <t>2024年预计数</t>
  </si>
  <si>
    <t>2024年预计数比2023年完成数增减%</t>
  </si>
  <si>
    <t>总计</t>
  </si>
  <si>
    <t>增值税</t>
  </si>
  <si>
    <t>企业所得税</t>
  </si>
  <si>
    <t>个人所得税</t>
  </si>
  <si>
    <t>资源税</t>
  </si>
  <si>
    <t>城市维护建设税</t>
  </si>
  <si>
    <t>房产税</t>
  </si>
  <si>
    <t>印花税</t>
  </si>
  <si>
    <t>城镇土地使用税</t>
  </si>
  <si>
    <t>土地增值税</t>
  </si>
  <si>
    <t>车船税</t>
  </si>
  <si>
    <t>耕地占用税</t>
  </si>
  <si>
    <t>契税</t>
  </si>
  <si>
    <t>环境保护税</t>
  </si>
  <si>
    <t>其他税收收入</t>
  </si>
  <si>
    <t>教育附加费</t>
  </si>
  <si>
    <t>地方教育附加</t>
  </si>
  <si>
    <t>残疾人就业保障金收入</t>
  </si>
  <si>
    <t>教育资金收入</t>
  </si>
  <si>
    <t>农田水利建设资金收入</t>
  </si>
  <si>
    <t>行政事业性收费</t>
  </si>
  <si>
    <t>罚没收入</t>
  </si>
  <si>
    <t>国有资源（资产）有偿使用收入</t>
  </si>
  <si>
    <t>政府住房基金收入</t>
  </si>
  <si>
    <t>其他收入</t>
  </si>
  <si>
    <r>
      <rPr>
        <sz val="14"/>
        <color rgb="FF000000"/>
        <rFont val="FZLiShu-S01"/>
        <charset val="134"/>
      </rPr>
      <t>表十三</t>
    </r>
  </si>
  <si>
    <t>晋城市城区2024年一般公共预算支出总表</t>
  </si>
  <si>
    <t>一般公共预算总支出</t>
  </si>
  <si>
    <t>一、公共财政预算支出</t>
  </si>
  <si>
    <t>二、外交</t>
  </si>
  <si>
    <t>三、国防</t>
  </si>
  <si>
    <t>四、公共安全</t>
  </si>
  <si>
    <t>五、教育</t>
  </si>
  <si>
    <t>六、科学技术</t>
  </si>
  <si>
    <t>七、文化旅游体育与传媒</t>
  </si>
  <si>
    <t>八、社会保障和就业</t>
  </si>
  <si>
    <t>九、卫生健康</t>
  </si>
  <si>
    <t>十、节能环保</t>
  </si>
  <si>
    <t>十一、城乡社区事务</t>
  </si>
  <si>
    <t>十二、农林水事务</t>
  </si>
  <si>
    <t>十三、交通运输</t>
  </si>
  <si>
    <t>十四、资源勘探工业信息等事务</t>
  </si>
  <si>
    <t>十五、商业服务业等事务</t>
  </si>
  <si>
    <t>十六、金融支出</t>
  </si>
  <si>
    <t>十七、援助其他地区支出</t>
  </si>
  <si>
    <t>十八、自然资源海洋气象等事务</t>
  </si>
  <si>
    <t>十九、住房保障支出</t>
  </si>
  <si>
    <t>二十、粮油物资储备支出</t>
  </si>
  <si>
    <t>二十一、灾害防治及应急管理支出</t>
  </si>
  <si>
    <t>二十二、预备费</t>
  </si>
  <si>
    <t>二十三、债务付息支出</t>
  </si>
  <si>
    <t>二十四、债务发行费用支出</t>
  </si>
  <si>
    <t>二十五、其他支出</t>
  </si>
  <si>
    <t>二、转移性支出</t>
  </si>
  <si>
    <t>本表与上报市财政口径一致。</t>
  </si>
  <si>
    <r>
      <rPr>
        <sz val="14"/>
        <color rgb="FF000000"/>
        <rFont val="FZLiShu-S01"/>
        <charset val="134"/>
      </rPr>
      <t>表十四</t>
    </r>
  </si>
  <si>
    <r>
      <rPr>
        <sz val="14"/>
        <color rgb="FF000000"/>
        <rFont val="宋体"/>
        <charset val="134"/>
      </rPr>
      <t>晋城市城区</t>
    </r>
    <r>
      <rPr>
        <sz val="14"/>
        <color rgb="FF000000"/>
        <rFont val="FZLiShu-S01"/>
        <charset val="134"/>
      </rPr>
      <t>2024</t>
    </r>
    <r>
      <rPr>
        <sz val="14"/>
        <color rgb="FF000000"/>
        <rFont val="宋体"/>
        <charset val="134"/>
      </rPr>
      <t>年一般公共预算支出表</t>
    </r>
  </si>
  <si>
    <r>
      <rPr>
        <b/>
        <sz val="14"/>
        <color rgb="FF000000"/>
        <rFont val="仿宋_GB2312"/>
        <charset val="134"/>
      </rPr>
      <t>支出项目</t>
    </r>
  </si>
  <si>
    <r>
      <rPr>
        <b/>
        <sz val="14"/>
        <color rgb="FF000000"/>
        <rFont val="仿宋_GB2312"/>
        <charset val="134"/>
      </rPr>
      <t>2023年预算数</t>
    </r>
  </si>
  <si>
    <r>
      <rPr>
        <b/>
        <sz val="14"/>
        <color rgb="FF000000"/>
        <rFont val="仿宋_GB2312"/>
        <charset val="134"/>
      </rPr>
      <t>2023年执行数</t>
    </r>
  </si>
  <si>
    <r>
      <rPr>
        <b/>
        <sz val="14"/>
        <color rgb="FF000000"/>
        <rFont val="仿宋_GB2312"/>
        <charset val="134"/>
      </rPr>
      <t>2024年预算数</t>
    </r>
  </si>
  <si>
    <r>
      <rPr>
        <b/>
        <sz val="14"/>
        <color rgb="FF000000"/>
        <rFont val="仿宋_GB2312"/>
        <charset val="134"/>
      </rPr>
      <t>为上年预算的%</t>
    </r>
  </si>
  <si>
    <r>
      <rPr>
        <b/>
        <sz val="14"/>
        <color rgb="FF000000"/>
        <rFont val="仿宋_GB2312"/>
        <charset val="134"/>
      </rPr>
      <t>为上年执行数的%</t>
    </r>
  </si>
  <si>
    <t>合计数</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</si>
  <si>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</si>
  <si>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</si>
  <si>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</si>
  <si>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</si>
  <si>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</si>
  <si>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</si>
  <si>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</si>
  <si>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</si>
  <si>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</si>
  <si>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</si>
  <si>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</si>
  <si>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</si>
  <si>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</si>
  <si>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</si>
  <si>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十八、自然资源海洋气象等支出</t>
  </si>
  <si>
    <t>二十三、其他支出</t>
  </si>
  <si>
    <t>二十四、债务付息支出</t>
  </si>
  <si>
    <t>二十五、债务发行费用支出</t>
  </si>
  <si>
    <t>表十五</t>
  </si>
  <si>
    <r>
      <rPr>
        <sz val="14"/>
        <color rgb="FF000000"/>
        <rFont val="宋体"/>
        <charset val="134"/>
      </rPr>
      <t>晋城市城区</t>
    </r>
    <r>
      <rPr>
        <sz val="14"/>
        <color rgb="FF000000"/>
        <rFont val="FZLiShu-S01"/>
        <charset val="134"/>
      </rPr>
      <t>2024</t>
    </r>
    <r>
      <rPr>
        <sz val="14"/>
        <color rgb="FF000000"/>
        <rFont val="宋体"/>
        <charset val="134"/>
      </rPr>
      <t>年一般公共预算支出明细表</t>
    </r>
  </si>
  <si>
    <r>
      <rPr>
        <sz val="14"/>
        <color rgb="FF000000"/>
        <rFont val="FZLiShu-S01"/>
        <charset val="134"/>
      </rPr>
      <t>科目代码</t>
    </r>
  </si>
  <si>
    <r>
      <rPr>
        <sz val="14"/>
        <color rgb="FF000000"/>
        <rFont val="FZLiShu-S01"/>
        <charset val="134"/>
      </rPr>
      <t>支出项目</t>
    </r>
  </si>
  <si>
    <r>
      <rPr>
        <sz val="14"/>
        <color rgb="FF000000"/>
        <rFont val="FZLiShu-S01"/>
        <charset val="134"/>
      </rPr>
      <t>2024年预算数</t>
    </r>
  </si>
  <si>
    <r>
      <rPr>
        <sz val="11"/>
        <color rgb="FF000000"/>
        <rFont val="宋体"/>
        <charset val="134"/>
      </rPr>
      <t>当年财力安排</t>
    </r>
  </si>
  <si>
    <r>
      <rPr>
        <sz val="11"/>
        <color rgb="FF000000"/>
        <rFont val="宋体"/>
        <charset val="134"/>
      </rPr>
      <t>专项转移支付收入安排</t>
    </r>
  </si>
  <si>
    <r>
      <rPr>
        <sz val="11"/>
        <color rgb="FF000000"/>
        <rFont val="宋体"/>
        <charset val="134"/>
      </rPr>
      <t>动用上年结余安排</t>
    </r>
  </si>
  <si>
    <r>
      <rPr>
        <sz val="11"/>
        <color rgb="FF000000"/>
        <rFont val="宋体"/>
        <charset val="134"/>
      </rPr>
      <t>调入资金</t>
    </r>
  </si>
  <si>
    <r>
      <rPr>
        <sz val="11"/>
        <color rgb="FF000000"/>
        <rFont val="宋体"/>
        <charset val="134"/>
      </rPr>
      <t>政府债务资金</t>
    </r>
  </si>
  <si>
    <r>
      <rPr>
        <sz val="11"/>
        <color rgb="FF000000"/>
        <rFont val="宋体"/>
        <charset val="134"/>
      </rPr>
      <t>动用预算稳定调节基金</t>
    </r>
  </si>
  <si>
    <t>201</t>
  </si>
  <si>
    <t>一般公共服务支出</t>
  </si>
  <si>
    <t>20101</t>
  </si>
  <si>
    <t xml:space="preserve">    人大事务</t>
  </si>
  <si>
    <t>2010101</t>
  </si>
  <si>
    <t xml:space="preserve">      行政运行</t>
  </si>
  <si>
    <t>2010102</t>
  </si>
  <si>
    <t xml:space="preserve">      一般行政管理事务</t>
  </si>
  <si>
    <t>2010104</t>
  </si>
  <si>
    <t xml:space="preserve">      人大会议</t>
  </si>
  <si>
    <t>2010106</t>
  </si>
  <si>
    <t xml:space="preserve">      人大监督</t>
  </si>
  <si>
    <t>2010108</t>
  </si>
  <si>
    <t xml:space="preserve">      代表工作</t>
  </si>
  <si>
    <t>2010150</t>
  </si>
  <si>
    <t xml:space="preserve">      事业运行</t>
  </si>
  <si>
    <t>2010199</t>
  </si>
  <si>
    <t xml:space="preserve">      其他人大事务支出</t>
  </si>
  <si>
    <t>20102</t>
  </si>
  <si>
    <t xml:space="preserve">    政协事务</t>
  </si>
  <si>
    <t>2010201</t>
  </si>
  <si>
    <t>2010202</t>
  </si>
  <si>
    <t>2010204</t>
  </si>
  <si>
    <t xml:space="preserve">      政协会议</t>
  </si>
  <si>
    <t>2010250</t>
  </si>
  <si>
    <t>2010299</t>
  </si>
  <si>
    <t xml:space="preserve">      其他政协事务支出</t>
  </si>
  <si>
    <t>20103</t>
  </si>
  <si>
    <t xml:space="preserve">    政府办公厅(室)及相关机构事务</t>
  </si>
  <si>
    <t>2010301</t>
  </si>
  <si>
    <t>2010302</t>
  </si>
  <si>
    <t>2010305</t>
  </si>
  <si>
    <t xml:space="preserve">      专项业务及机关事务管理</t>
  </si>
  <si>
    <t>2010306</t>
  </si>
  <si>
    <t xml:space="preserve">      政务公开审批</t>
  </si>
  <si>
    <t>2010350</t>
  </si>
  <si>
    <t>2010399</t>
  </si>
  <si>
    <t xml:space="preserve">      其他政府办公厅（室）及相关机构事务支出</t>
  </si>
  <si>
    <t>20104</t>
  </si>
  <si>
    <t xml:space="preserve">    发展与改革事务</t>
  </si>
  <si>
    <t>2010401</t>
  </si>
  <si>
    <t>2010402</t>
  </si>
  <si>
    <t>2010450</t>
  </si>
  <si>
    <t>20105</t>
  </si>
  <si>
    <t xml:space="preserve">    统计信息事务</t>
  </si>
  <si>
    <t>2010501</t>
  </si>
  <si>
    <t>2010502</t>
  </si>
  <si>
    <t>2010505</t>
  </si>
  <si>
    <t xml:space="preserve">      专项统计业务</t>
  </si>
  <si>
    <t>2010507</t>
  </si>
  <si>
    <t xml:space="preserve">      专项普查活动</t>
  </si>
  <si>
    <t>2010508</t>
  </si>
  <si>
    <t xml:space="preserve">      统计抽样调查</t>
  </si>
  <si>
    <t>20106</t>
  </si>
  <si>
    <t xml:space="preserve">    财政事务</t>
  </si>
  <si>
    <t>2010601</t>
  </si>
  <si>
    <t>2010602</t>
  </si>
  <si>
    <t>2010607</t>
  </si>
  <si>
    <t xml:space="preserve">      信息化建设</t>
  </si>
  <si>
    <t>2010608</t>
  </si>
  <si>
    <t xml:space="preserve">      财政委托业务支出</t>
  </si>
  <si>
    <t>2010650</t>
  </si>
  <si>
    <t>20107</t>
  </si>
  <si>
    <t xml:space="preserve">    税收事务</t>
  </si>
  <si>
    <t>2010701</t>
  </si>
  <si>
    <t>2010702</t>
  </si>
  <si>
    <t>2010709</t>
  </si>
  <si>
    <t>2010799</t>
  </si>
  <si>
    <t xml:space="preserve">      其他税收事务支出</t>
  </si>
  <si>
    <t>20108</t>
  </si>
  <si>
    <t xml:space="preserve">    审计事务</t>
  </si>
  <si>
    <t>2010801</t>
  </si>
  <si>
    <t>2010802</t>
  </si>
  <si>
    <t>2010804</t>
  </si>
  <si>
    <t xml:space="preserve">      审计业务</t>
  </si>
  <si>
    <t>2010850</t>
  </si>
  <si>
    <t>20111</t>
  </si>
  <si>
    <t xml:space="preserve">    纪检监察事务</t>
  </si>
  <si>
    <t>2011101</t>
  </si>
  <si>
    <t>2011102</t>
  </si>
  <si>
    <t>2011150</t>
  </si>
  <si>
    <t>20113</t>
  </si>
  <si>
    <t xml:space="preserve">    商贸事务</t>
  </si>
  <si>
    <t>2011301</t>
  </si>
  <si>
    <t>2011302</t>
  </si>
  <si>
    <t>2011304</t>
  </si>
  <si>
    <t xml:space="preserve">      对外贸易管理</t>
  </si>
  <si>
    <t>2011308</t>
  </si>
  <si>
    <t xml:space="preserve">      招商引资</t>
  </si>
  <si>
    <t>2011350</t>
  </si>
  <si>
    <t>2011399</t>
  </si>
  <si>
    <t xml:space="preserve">      其他商贸事务支出</t>
  </si>
  <si>
    <t>20123</t>
  </si>
  <si>
    <t xml:space="preserve">    民族事务</t>
  </si>
  <si>
    <t>2012301</t>
  </si>
  <si>
    <t>20125</t>
  </si>
  <si>
    <t xml:space="preserve">    港澳台事务</t>
  </si>
  <si>
    <t>2012501</t>
  </si>
  <si>
    <t>2012502</t>
  </si>
  <si>
    <t>20126</t>
  </si>
  <si>
    <t xml:space="preserve">    档案事务</t>
  </si>
  <si>
    <t>2012601</t>
  </si>
  <si>
    <t>2012604</t>
  </si>
  <si>
    <t xml:space="preserve">      档案馆</t>
  </si>
  <si>
    <t>20128</t>
  </si>
  <si>
    <t xml:space="preserve">    民主党派及工商联事务</t>
  </si>
  <si>
    <t>2012801</t>
  </si>
  <si>
    <t>2012802</t>
  </si>
  <si>
    <t>20129</t>
  </si>
  <si>
    <t xml:space="preserve">    群众团体事务</t>
  </si>
  <si>
    <t>2012901</t>
  </si>
  <si>
    <t>2012902</t>
  </si>
  <si>
    <t>2012950</t>
  </si>
  <si>
    <t>2012999</t>
  </si>
  <si>
    <t xml:space="preserve">      其他群众团体事务支出</t>
  </si>
  <si>
    <t>20131</t>
  </si>
  <si>
    <t xml:space="preserve">    党委办公厅（室）及相关机构事务</t>
  </si>
  <si>
    <t>2013101</t>
  </si>
  <si>
    <t>2013102</t>
  </si>
  <si>
    <t>2013150</t>
  </si>
  <si>
    <t>20132</t>
  </si>
  <si>
    <t xml:space="preserve">    组织事务</t>
  </si>
  <si>
    <t>2013201</t>
  </si>
  <si>
    <t>2013202</t>
  </si>
  <si>
    <t>2013250</t>
  </si>
  <si>
    <t>2013299</t>
  </si>
  <si>
    <t xml:space="preserve">      其他组织事务支出</t>
  </si>
  <si>
    <t>20133</t>
  </si>
  <si>
    <t xml:space="preserve">    宣传事务</t>
  </si>
  <si>
    <t>2013301</t>
  </si>
  <si>
    <t>2013302</t>
  </si>
  <si>
    <t>20134</t>
  </si>
  <si>
    <t xml:space="preserve">    统战事务</t>
  </si>
  <si>
    <t>2013401</t>
  </si>
  <si>
    <t>2013402</t>
  </si>
  <si>
    <t>2013450</t>
  </si>
  <si>
    <t>20136</t>
  </si>
  <si>
    <t xml:space="preserve">    其他共产党事务支出</t>
  </si>
  <si>
    <t>2013601</t>
  </si>
  <si>
    <t>2013602</t>
  </si>
  <si>
    <t>2013603</t>
  </si>
  <si>
    <t xml:space="preserve">      机关服务</t>
  </si>
  <si>
    <t>2013650</t>
  </si>
  <si>
    <t>20138</t>
  </si>
  <si>
    <t xml:space="preserve">    市场监督管理事务</t>
  </si>
  <si>
    <t>2013801</t>
  </si>
  <si>
    <t>2013802</t>
  </si>
  <si>
    <t>2013805</t>
  </si>
  <si>
    <t xml:space="preserve">      市场秩序执法</t>
  </si>
  <si>
    <t>2013850</t>
  </si>
  <si>
    <t>20139</t>
  </si>
  <si>
    <t xml:space="preserve">      社会工作事务</t>
  </si>
  <si>
    <t>2013999</t>
  </si>
  <si>
    <t xml:space="preserve">      其他社会工作事务支出</t>
  </si>
  <si>
    <t>20140</t>
  </si>
  <si>
    <t xml:space="preserve">      信访事务</t>
  </si>
  <si>
    <t>2014001</t>
  </si>
  <si>
    <t>2014004</t>
  </si>
  <si>
    <t xml:space="preserve">      信访业务</t>
  </si>
  <si>
    <t>20199</t>
  </si>
  <si>
    <t xml:space="preserve">    其他一般公共服务支出</t>
  </si>
  <si>
    <t>2019999</t>
  </si>
  <si>
    <t xml:space="preserve">      其他一般公共服务支出</t>
  </si>
  <si>
    <t>203</t>
  </si>
  <si>
    <t>国防支出</t>
  </si>
  <si>
    <t>20306</t>
  </si>
  <si>
    <t xml:space="preserve">    国防动员</t>
  </si>
  <si>
    <t>2030603</t>
  </si>
  <si>
    <t xml:space="preserve">      人民防空</t>
  </si>
  <si>
    <t>2030607</t>
  </si>
  <si>
    <t xml:space="preserve">      民兵</t>
  </si>
  <si>
    <t>204</t>
  </si>
  <si>
    <t>公共安全支出</t>
  </si>
  <si>
    <t>20402</t>
  </si>
  <si>
    <t xml:space="preserve">    公安</t>
  </si>
  <si>
    <t>2040299</t>
  </si>
  <si>
    <t xml:space="preserve">      其他公安支出</t>
  </si>
  <si>
    <t>20404</t>
  </si>
  <si>
    <t xml:space="preserve">    检察</t>
  </si>
  <si>
    <t>2040402</t>
  </si>
  <si>
    <t>2040450</t>
  </si>
  <si>
    <t>20405</t>
  </si>
  <si>
    <t xml:space="preserve">    法院</t>
  </si>
  <si>
    <t>2040501</t>
  </si>
  <si>
    <t>2040502</t>
  </si>
  <si>
    <t>2040506</t>
  </si>
  <si>
    <t xml:space="preserve">      “两庭”建设</t>
  </si>
  <si>
    <t>2040599</t>
  </si>
  <si>
    <t xml:space="preserve">      其他法院支出</t>
  </si>
  <si>
    <t>20406</t>
  </si>
  <si>
    <t xml:space="preserve">    司法</t>
  </si>
  <si>
    <t>2040601</t>
  </si>
  <si>
    <t>2040602</t>
  </si>
  <si>
    <t>2040604</t>
  </si>
  <si>
    <t xml:space="preserve">      基层司法业务</t>
  </si>
  <si>
    <t>2040605</t>
  </si>
  <si>
    <t xml:space="preserve">      普法宣传</t>
  </si>
  <si>
    <t>2040606</t>
  </si>
  <si>
    <t xml:space="preserve">      律师管理</t>
  </si>
  <si>
    <t>2040607</t>
  </si>
  <si>
    <t xml:space="preserve">      公共法律服务</t>
  </si>
  <si>
    <t>2040610</t>
  </si>
  <si>
    <t xml:space="preserve">      社区矫正</t>
  </si>
  <si>
    <t>2040699</t>
  </si>
  <si>
    <t xml:space="preserve">      其他司法支出</t>
  </si>
  <si>
    <t>20499</t>
  </si>
  <si>
    <t xml:space="preserve">    其他公共安全支出</t>
  </si>
  <si>
    <t>2049999</t>
  </si>
  <si>
    <t xml:space="preserve">      其他公共安全支出</t>
  </si>
  <si>
    <t>205</t>
  </si>
  <si>
    <t>教育支出</t>
  </si>
  <si>
    <t>20501</t>
  </si>
  <si>
    <t xml:space="preserve">    教育管理事务</t>
  </si>
  <si>
    <t>2050101</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</si>
  <si>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</si>
  <si>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</si>
  <si>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</si>
  <si>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</si>
  <si>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</si>
  <si>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</si>
  <si>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</si>
  <si>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</si>
  <si>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</si>
  <si>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</si>
  <si>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</si>
  <si>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</si>
  <si>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</si>
  <si>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 xml:space="preserve">    职业教育</t>
  </si>
  <si>
    <t>2050302</t>
  </si>
  <si>
    <t xml:space="preserve">      中等职业教育</t>
  </si>
  <si>
    <t>20508</t>
  </si>
  <si>
    <t xml:space="preserve">    进修及培训</t>
  </si>
  <si>
    <t>2050801</t>
  </si>
  <si>
    <t xml:space="preserve">      教师进修</t>
  </si>
  <si>
    <t>2050802</t>
  </si>
  <si>
    <t xml:space="preserve">      干部教育</t>
  </si>
  <si>
    <t>20509</t>
  </si>
  <si>
    <t xml:space="preserve">    教育费附加安排的支出</t>
  </si>
  <si>
    <t>2050999</t>
  </si>
  <si>
    <t xml:space="preserve">      其他教育费附加安排的支出</t>
  </si>
  <si>
    <t>20599</t>
  </si>
  <si>
    <t xml:space="preserve">    其他教育支出</t>
  </si>
  <si>
    <t>2059999</t>
  </si>
  <si>
    <t xml:space="preserve">      其他教育支出</t>
  </si>
  <si>
    <t>206</t>
  </si>
  <si>
    <t>科学技术支出</t>
  </si>
  <si>
    <t>20604</t>
  </si>
  <si>
    <t xml:space="preserve">    技术研究与开发</t>
  </si>
  <si>
    <t>2060404</t>
  </si>
  <si>
    <t xml:space="preserve">      科技成果转化与扩散</t>
  </si>
  <si>
    <t>20607</t>
  </si>
  <si>
    <t xml:space="preserve">    科学技术普及</t>
  </si>
  <si>
    <t>2060701</t>
  </si>
  <si>
    <t xml:space="preserve">      机构运行</t>
  </si>
  <si>
    <t>207</t>
  </si>
  <si>
    <t>文化旅游体育与传媒支出</t>
  </si>
  <si>
    <t>20701</t>
  </si>
  <si>
    <t xml:space="preserve">    文化和旅游</t>
  </si>
  <si>
    <t>2070101</t>
  </si>
  <si>
    <t>2070102</t>
  </si>
  <si>
    <t>2070104</t>
  </si>
  <si>
    <t xml:space="preserve">      图书馆</t>
  </si>
  <si>
    <t>2070108</t>
  </si>
  <si>
    <t xml:space="preserve">      文化活动</t>
  </si>
  <si>
    <t>2070109</t>
  </si>
  <si>
    <t xml:space="preserve">      群众文化</t>
  </si>
  <si>
    <t>2070111</t>
  </si>
  <si>
    <t xml:space="preserve">      文化创作与保护</t>
  </si>
  <si>
    <t>2070114</t>
  </si>
  <si>
    <t xml:space="preserve">      文化和旅游管理事务</t>
  </si>
  <si>
    <t>2070199</t>
  </si>
  <si>
    <t xml:space="preserve">      其他文化和旅游支出</t>
  </si>
  <si>
    <t>20702</t>
  </si>
  <si>
    <t xml:space="preserve">    文物</t>
  </si>
  <si>
    <t>2070204</t>
  </si>
  <si>
    <t xml:space="preserve">      文物保护</t>
  </si>
  <si>
    <t>20703</t>
  </si>
  <si>
    <t xml:space="preserve">    体育</t>
  </si>
  <si>
    <t>2070307</t>
  </si>
  <si>
    <t xml:space="preserve">      体育场馆</t>
  </si>
  <si>
    <t>2070399</t>
  </si>
  <si>
    <t xml:space="preserve">      其他体育支出</t>
  </si>
  <si>
    <t>20706</t>
  </si>
  <si>
    <t xml:space="preserve">    新闻出版电影</t>
  </si>
  <si>
    <t>2070604</t>
  </si>
  <si>
    <t xml:space="preserve">      新闻通讯</t>
  </si>
  <si>
    <t>20708</t>
  </si>
  <si>
    <t xml:space="preserve">    广播电视</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</si>
  <si>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</si>
  <si>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</si>
  <si>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</si>
  <si>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</si>
  <si>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</si>
  <si>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</si>
  <si>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</si>
  <si>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</si>
  <si>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</si>
  <si>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</si>
  <si>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t>
  </si>
  <si>
    <t>社会保障和就业支出</t>
  </si>
  <si>
    <t>20801</t>
  </si>
  <si>
    <t xml:space="preserve">    人力资源和社会保障管理事务</t>
  </si>
  <si>
    <t>2080101</t>
  </si>
  <si>
    <t>2080102</t>
  </si>
  <si>
    <t>2080105</t>
  </si>
  <si>
    <t xml:space="preserve">      劳动保障监察</t>
  </si>
  <si>
    <t>2080106</t>
  </si>
  <si>
    <t xml:space="preserve">      就业管理事务</t>
  </si>
  <si>
    <t>2080109</t>
  </si>
  <si>
    <t xml:space="preserve">      社会保险经办机构</t>
  </si>
  <si>
    <t>2080150</t>
  </si>
  <si>
    <t>2080199</t>
  </si>
  <si>
    <t xml:space="preserve">      其他人力资源和社会保障管理事务支出</t>
  </si>
  <si>
    <t>20802</t>
  </si>
  <si>
    <t xml:space="preserve">    民政管理事务</t>
  </si>
  <si>
    <t>2080201</t>
  </si>
  <si>
    <t>2080202</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</si>
  <si>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</si>
  <si>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</si>
  <si>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</si>
  <si>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</si>
  <si>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</si>
  <si>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</si>
  <si>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</si>
  <si>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</si>
  <si>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</si>
  <si>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</si>
  <si>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</si>
  <si>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</si>
  <si>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</si>
  <si>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</si>
  <si>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</si>
  <si>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</si>
  <si>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</si>
  <si>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</si>
  <si>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</si>
  <si>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</si>
  <si>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20807</t>
  </si>
  <si>
    <t xml:space="preserve">    就业补助</t>
  </si>
  <si>
    <t>2080711</t>
  </si>
  <si>
    <t xml:space="preserve">      就业见习补贴</t>
  </si>
  <si>
    <t>2080799</t>
  </si>
  <si>
    <t xml:space="preserve">      其他就业补助支出</t>
  </si>
  <si>
    <t>20808</t>
  </si>
  <si>
    <t xml:space="preserve">    抚恤</t>
  </si>
  <si>
    <t>2080801</t>
  </si>
  <si>
    <t xml:space="preserve">      死亡抚恤</t>
  </si>
  <si>
    <t>2080805</t>
  </si>
  <si>
    <t xml:space="preserve">      义务兵优待</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</si>
  <si>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</si>
  <si>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</si>
  <si>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</si>
  <si>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</si>
  <si>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</si>
  <si>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</si>
  <si>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</si>
  <si>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</si>
  <si>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</si>
  <si>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</si>
  <si>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</si>
  <si>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</si>
  <si>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</si>
  <si>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</si>
  <si>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</si>
  <si>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</si>
  <si>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</si>
  <si>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</si>
  <si>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</si>
  <si>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</si>
  <si>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</si>
  <si>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</si>
  <si>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2081006</t>
  </si>
  <si>
    <t xml:space="preserve">      养老服务</t>
  </si>
  <si>
    <t>20811</t>
  </si>
  <si>
    <t xml:space="preserve">    残疾人事业</t>
  </si>
  <si>
    <t>2081101</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</si>
  <si>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</si>
  <si>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</si>
  <si>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</si>
  <si>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</si>
  <si>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</si>
  <si>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</si>
  <si>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</si>
  <si>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</si>
  <si>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</si>
  <si>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</si>
  <si>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</si>
  <si>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</si>
  <si>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</si>
  <si>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</si>
  <si>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</si>
  <si>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</si>
  <si>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</si>
  <si>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</si>
  <si>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</si>
  <si>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</si>
  <si>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20821</t>
  </si>
  <si>
    <t xml:space="preserve">    特困人员救助供养</t>
  </si>
  <si>
    <t>2082102</t>
  </si>
  <si>
    <t xml:space="preserve">      农村特困人员救助供养支出</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</si>
  <si>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</si>
  <si>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</si>
  <si>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</si>
  <si>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</si>
  <si>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</si>
  <si>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</si>
  <si>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20827</t>
  </si>
  <si>
    <t xml:space="preserve">    财政对其他社会保险基金的补助</t>
  </si>
  <si>
    <t>2082799</t>
  </si>
  <si>
    <t xml:space="preserve">      其他财政对社会保险基金的补助</t>
  </si>
  <si>
    <t>20828</t>
  </si>
  <si>
    <t xml:space="preserve">    退役军人管理事务</t>
  </si>
  <si>
    <t>2082801</t>
  </si>
  <si>
    <t>2082802</t>
  </si>
  <si>
    <t>2082804</t>
  </si>
  <si>
    <t xml:space="preserve">      拥军优属</t>
  </si>
  <si>
    <t>2082850</t>
  </si>
  <si>
    <t>2082899</t>
  </si>
  <si>
    <t xml:space="preserve">      其他退役军人事务管理支出</t>
  </si>
  <si>
    <t>20899</t>
  </si>
  <si>
    <t xml:space="preserve">    其他社会保障和就业支出</t>
  </si>
  <si>
    <t>2089999</t>
  </si>
  <si>
    <t xml:space="preserve">      其他社会保障和就业支出</t>
  </si>
  <si>
    <t>210</t>
  </si>
  <si>
    <t>卫生健康支出</t>
  </si>
  <si>
    <t>21001</t>
  </si>
  <si>
    <t xml:space="preserve">    卫生健康管理事务</t>
  </si>
  <si>
    <t>2100101</t>
  </si>
  <si>
    <t>2100102</t>
  </si>
  <si>
    <t>2100199</t>
  </si>
  <si>
    <t xml:space="preserve">      其他卫生健康管理事务支出</t>
  </si>
  <si>
    <t>21002</t>
  </si>
  <si>
    <t xml:space="preserve">    公立医院</t>
  </si>
  <si>
    <t>2100201</t>
  </si>
  <si>
    <t xml:space="preserve">      综合医院</t>
  </si>
  <si>
    <t>2100202</t>
  </si>
  <si>
    <t xml:space="preserve">      中医（民族）医院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</si>
  <si>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</si>
  <si>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</si>
  <si>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</si>
  <si>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</si>
  <si>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</si>
  <si>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</si>
  <si>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</si>
  <si>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</si>
  <si>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</si>
  <si>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</si>
  <si>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</si>
  <si>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</si>
  <si>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</si>
  <si>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</si>
  <si>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</si>
  <si>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</si>
  <si>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</si>
  <si>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</si>
  <si>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</si>
  <si>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</si>
  <si>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</si>
  <si>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重大公共卫生服务</t>
  </si>
  <si>
    <t>2100410</t>
  </si>
  <si>
    <t xml:space="preserve">      突发公共卫生事件应急处置</t>
  </si>
  <si>
    <t>2100499</t>
  </si>
  <si>
    <t xml:space="preserve">      其他公共卫生支出</t>
  </si>
  <si>
    <t>21007</t>
  </si>
  <si>
    <t xml:space="preserve">    计划生育事务</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</si>
  <si>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</si>
  <si>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</si>
  <si>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</si>
  <si>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</si>
  <si>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</si>
  <si>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</si>
  <si>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</si>
  <si>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</si>
  <si>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</si>
  <si>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</si>
  <si>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</si>
  <si>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</si>
  <si>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</si>
  <si>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</si>
  <si>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</si>
  <si>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</si>
  <si>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</si>
  <si>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</si>
  <si>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</si>
  <si>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</si>
  <si>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</si>
  <si>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</si>
  <si>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</si>
  <si>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</si>
  <si>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21014</t>
  </si>
  <si>
    <t xml:space="preserve">    优抚对象医疗</t>
  </si>
  <si>
    <t>2101401</t>
  </si>
  <si>
    <t xml:space="preserve">      优抚对象医疗补助</t>
  </si>
  <si>
    <t>21015</t>
  </si>
  <si>
    <t xml:space="preserve">    医疗保障管理事务</t>
  </si>
  <si>
    <t>2101501</t>
  </si>
  <si>
    <t>2101502</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</si>
  <si>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</si>
  <si>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</si>
  <si>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</si>
  <si>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</si>
  <si>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</si>
  <si>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</si>
  <si>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</si>
  <si>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</si>
  <si>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</si>
  <si>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21017</t>
  </si>
  <si>
    <t xml:space="preserve">      中医药事务</t>
  </si>
  <si>
    <t>2101704</t>
  </si>
  <si>
    <t xml:space="preserve">      中医（民族医）药专项</t>
  </si>
  <si>
    <t>21099</t>
  </si>
  <si>
    <t xml:space="preserve">    其他卫生健康支出</t>
  </si>
  <si>
    <t>2109999</t>
  </si>
  <si>
    <t xml:space="preserve">      其他卫生健康支出</t>
  </si>
  <si>
    <t>211</t>
  </si>
  <si>
    <t>节能环保支出</t>
  </si>
  <si>
    <t>21103</t>
  </si>
  <si>
    <t xml:space="preserve">    污染防治</t>
  </si>
  <si>
    <t>2110301</t>
  </si>
  <si>
    <t xml:space="preserve">      大气</t>
  </si>
  <si>
    <t>2110302</t>
  </si>
  <si>
    <t xml:space="preserve">      水体</t>
  </si>
  <si>
    <t>21199</t>
  </si>
  <si>
    <t xml:space="preserve">    其他节能环保支出</t>
  </si>
  <si>
    <t>2119999</t>
  </si>
  <si>
    <t xml:space="preserve">      其他节能环保支出</t>
  </si>
  <si>
    <t>212</t>
  </si>
  <si>
    <t>城乡社区支出</t>
  </si>
  <si>
    <t>21201</t>
  </si>
  <si>
    <t xml:space="preserve">    城乡社区管理事务</t>
  </si>
  <si>
    <t>2120101</t>
  </si>
  <si>
    <t>2120102</t>
  </si>
  <si>
    <t>2120104</t>
  </si>
  <si>
    <t xml:space="preserve">      城管执法</t>
  </si>
  <si>
    <t>2120199</t>
  </si>
  <si>
    <t xml:space="preserve">      其他城乡社区管理事务支出</t>
  </si>
  <si>
    <t>21202</t>
  </si>
  <si>
    <t xml:space="preserve">    城乡社区规划与管理</t>
  </si>
  <si>
    <t>2120201</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</si>
  <si>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</si>
  <si>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</si>
  <si>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</si>
  <si>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</si>
  <si>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</si>
  <si>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</si>
  <si>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</si>
  <si>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</si>
  <si>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2120501</t>
  </si>
  <si>
    <t xml:space="preserve">      城乡社区环境卫生</t>
  </si>
  <si>
    <t>21206</t>
  </si>
  <si>
    <t xml:space="preserve">    建设市场管理与监督</t>
  </si>
  <si>
    <t>2120601</t>
  </si>
  <si>
    <t xml:space="preserve">      建设市场管理与监督</t>
  </si>
  <si>
    <t>21299</t>
  </si>
  <si>
    <t xml:space="preserve">    其他城乡社区支出</t>
  </si>
  <si>
    <t>2129999</t>
  </si>
  <si>
    <t xml:space="preserve">      其他城乡社区支出</t>
  </si>
  <si>
    <t>213</t>
  </si>
  <si>
    <t>农林水支出</t>
  </si>
  <si>
    <t>21301</t>
  </si>
  <si>
    <t xml:space="preserve">    农业农村</t>
  </si>
  <si>
    <t>2130101</t>
  </si>
  <si>
    <t>2130102</t>
  </si>
  <si>
    <t>2130104</t>
  </si>
  <si>
    <t>2130108</t>
  </si>
  <si>
    <t xml:space="preserve">      病虫害控制</t>
  </si>
  <si>
    <t>2130109</t>
  </si>
  <si>
    <t xml:space="preserve">      农产品质量安全</t>
  </si>
  <si>
    <t>2130122</t>
  </si>
  <si>
    <t xml:space="preserve">      农业生产发展</t>
  </si>
  <si>
    <t>2130126</t>
  </si>
  <si>
    <t xml:space="preserve">      农村社会事业</t>
  </si>
  <si>
    <t>2130135</t>
  </si>
  <si>
    <t xml:space="preserve">      农业生态资源保护</t>
  </si>
  <si>
    <t>2130153</t>
  </si>
  <si>
    <t xml:space="preserve">      耕地建设与利用</t>
  </si>
  <si>
    <t>2130199</t>
  </si>
  <si>
    <t xml:space="preserve">      其他农业农村支出</t>
  </si>
  <si>
    <t>21302</t>
  </si>
  <si>
    <t xml:space="preserve">    林业和草原</t>
  </si>
  <si>
    <t>2130205</t>
  </si>
  <si>
    <t xml:space="preserve">      森林资源培育</t>
  </si>
  <si>
    <t>2130207</t>
  </si>
  <si>
    <t xml:space="preserve">      森林资源管理</t>
  </si>
  <si>
    <t>2130209</t>
  </si>
  <si>
    <t xml:space="preserve">      森林生态效益补偿</t>
  </si>
  <si>
    <t>2130211</t>
  </si>
  <si>
    <t xml:space="preserve">      动植物保护</t>
  </si>
  <si>
    <t>2130234</t>
  </si>
  <si>
    <t xml:space="preserve">      林业草原防灾减灾</t>
  </si>
  <si>
    <t>21303</t>
  </si>
  <si>
    <t xml:space="preserve">    水利</t>
  </si>
  <si>
    <t>2130301</t>
  </si>
  <si>
    <t>2130302</t>
  </si>
  <si>
    <t>2130304</t>
  </si>
  <si>
    <t xml:space="preserve">      水利行业业务管理</t>
  </si>
  <si>
    <t>2130305</t>
  </si>
  <si>
    <t xml:space="preserve">      水利工程建设</t>
  </si>
  <si>
    <t>2130306</t>
  </si>
  <si>
    <t xml:space="preserve">      水利工程运行与维护</t>
  </si>
  <si>
    <t>2130314</t>
  </si>
  <si>
    <t xml:space="preserve">      防汛</t>
  </si>
  <si>
    <t>2130335</t>
  </si>
  <si>
    <t xml:space="preserve">      农村供水</t>
  </si>
  <si>
    <t>2130399</t>
  </si>
  <si>
    <t xml:space="preserve">      其他水利支出</t>
  </si>
  <si>
    <t>21305</t>
  </si>
  <si>
    <t xml:space="preserve">    巩固脱贫攻坚成果衔接乡村振兴</t>
  </si>
  <si>
    <t>2130504</t>
  </si>
  <si>
    <t xml:space="preserve">      农村基础设施建设</t>
  </si>
  <si>
    <t>2130505</t>
  </si>
  <si>
    <t xml:space="preserve">      生产发展</t>
  </si>
  <si>
    <t>2130599</t>
  </si>
  <si>
    <t xml:space="preserve">      其他巩固脱贫攻坚成果衔接乡村振兴支出</t>
  </si>
  <si>
    <t>21307</t>
  </si>
  <si>
    <t xml:space="preserve">    农村综合改革</t>
  </si>
  <si>
    <t>2130701</t>
  </si>
  <si>
    <t xml:space="preserve">      对村级公益事业建设的补助</t>
  </si>
  <si>
    <t>2130705</t>
  </si>
  <si>
    <t xml:space="preserve">      对村民委员会和村党支部的补助</t>
  </si>
  <si>
    <t>2130706</t>
  </si>
  <si>
    <t xml:space="preserve">      对村集体经济组织的补助</t>
  </si>
  <si>
    <t>21308</t>
  </si>
  <si>
    <t xml:space="preserve">    普惠金融发展支出</t>
  </si>
  <si>
    <t>2130803</t>
  </si>
  <si>
    <t xml:space="preserve">      农业保险保费补贴</t>
  </si>
  <si>
    <t>2130804</t>
  </si>
  <si>
    <t xml:space="preserve">      创业担保贷款贴息及奖补</t>
  </si>
  <si>
    <t>214</t>
  </si>
  <si>
    <t>交通运输支出</t>
  </si>
  <si>
    <t>21401</t>
  </si>
  <si>
    <t xml:space="preserve">    公路水路运输</t>
  </si>
  <si>
    <t>2140101</t>
  </si>
  <si>
    <t>2140104</t>
  </si>
  <si>
    <t xml:space="preserve">      公路建设</t>
  </si>
  <si>
    <t>2140106</t>
  </si>
  <si>
    <t xml:space="preserve">      公路养护</t>
  </si>
  <si>
    <t>2140112</t>
  </si>
  <si>
    <t xml:space="preserve">      公路运输管理</t>
  </si>
  <si>
    <t>2140199</t>
  </si>
  <si>
    <t xml:space="preserve">      其他公路水路运输支出</t>
  </si>
  <si>
    <t>21499</t>
  </si>
  <si>
    <t xml:space="preserve">    其他交通运输支出</t>
  </si>
  <si>
    <t>2149999</t>
  </si>
  <si>
    <t xml:space="preserve">      其他交通运输支出</t>
  </si>
  <si>
    <t>215</t>
  </si>
  <si>
    <t>资源勘探工业信息等支出</t>
  </si>
  <si>
    <t>21502</t>
  </si>
  <si>
    <t xml:space="preserve">    制造业</t>
  </si>
  <si>
    <t>2150210</t>
  </si>
  <si>
    <t xml:space="preserve">      工艺品及其他制造业</t>
  </si>
  <si>
    <t>21508</t>
  </si>
  <si>
    <t xml:space="preserve">    支持中小企业发展和管理支出</t>
  </si>
  <si>
    <t>2150801</t>
  </si>
  <si>
    <t>2150802</t>
  </si>
  <si>
    <t>2150805</t>
  </si>
  <si>
    <t xml:space="preserve">      中小企业发展专项</t>
  </si>
  <si>
    <t>2150899</t>
  </si>
  <si>
    <t xml:space="preserve">      其他支持中小企业发展和管理支出</t>
  </si>
  <si>
    <t>21599</t>
  </si>
  <si>
    <t xml:space="preserve">    其他资源勘探工业信息等支出</t>
  </si>
  <si>
    <t>2159999</t>
  </si>
  <si>
    <t xml:space="preserve">      其他资源勘探工业信息等支出</t>
  </si>
  <si>
    <t>216</t>
  </si>
  <si>
    <t>商业服务业等支出</t>
  </si>
  <si>
    <t>21602</t>
  </si>
  <si>
    <t xml:space="preserve">    商业流通事务</t>
  </si>
  <si>
    <t>2160203</t>
  </si>
  <si>
    <t>2160299</t>
  </si>
  <si>
    <t xml:space="preserve">      其他商业流通事务支出</t>
  </si>
  <si>
    <t>21606</t>
  </si>
  <si>
    <t xml:space="preserve">    涉外发展服务支出</t>
  </si>
  <si>
    <t>2160699</t>
  </si>
  <si>
    <t xml:space="preserve">      其他涉外发展服务支出</t>
  </si>
  <si>
    <t>21699</t>
  </si>
  <si>
    <t xml:space="preserve">    其他商业服务业等支出</t>
  </si>
  <si>
    <t>2169999</t>
  </si>
  <si>
    <t xml:space="preserve">      其他商业服务业等支出</t>
  </si>
  <si>
    <t>220</t>
  </si>
  <si>
    <t>自然资源海洋气象等支出</t>
  </si>
  <si>
    <t>22001</t>
  </si>
  <si>
    <t xml:space="preserve">    自然资源事务</t>
  </si>
  <si>
    <t>2200101</t>
  </si>
  <si>
    <t>2200102</t>
  </si>
  <si>
    <t>2200103</t>
  </si>
  <si>
    <t>2200104</t>
  </si>
  <si>
    <t xml:space="preserve">      自然资源规划及管理</t>
  </si>
  <si>
    <t>2200106</t>
  </si>
  <si>
    <t xml:space="preserve">      自然资源利用与保护</t>
  </si>
  <si>
    <t>2200109</t>
  </si>
  <si>
    <t xml:space="preserve">      自然资源调查与确权登记</t>
  </si>
  <si>
    <t>221</t>
  </si>
  <si>
    <t>住房保障支出</t>
  </si>
  <si>
    <t>22101</t>
  </si>
  <si>
    <t xml:space="preserve">    保障性安居工程支出</t>
  </si>
  <si>
    <t>2210102</t>
  </si>
  <si>
    <t xml:space="preserve">      沉陷区治理</t>
  </si>
  <si>
    <t>2210107</t>
  </si>
  <si>
    <t xml:space="preserve">      保障性住房租金补贴</t>
  </si>
  <si>
    <t>2210108</t>
  </si>
  <si>
    <t xml:space="preserve">      老旧小区改造</t>
  </si>
  <si>
    <t>2210110</t>
  </si>
  <si>
    <t xml:space="preserve">      保障性租赁住房</t>
  </si>
  <si>
    <t>22102</t>
  </si>
  <si>
    <t xml:space="preserve">    住房改革支出</t>
  </si>
  <si>
    <t>2210201</t>
  </si>
  <si>
    <t xml:space="preserve">      住房公积金</t>
  </si>
  <si>
    <t>224</t>
  </si>
  <si>
    <t>灾害防治及应急管理支出</t>
  </si>
  <si>
    <t>22401</t>
  </si>
  <si>
    <t xml:space="preserve">    应急管理事务</t>
  </si>
  <si>
    <t>2240101</t>
  </si>
  <si>
    <t>2240106</t>
  </si>
  <si>
    <t xml:space="preserve">      安全监管</t>
  </si>
  <si>
    <t>2240108</t>
  </si>
  <si>
    <t xml:space="preserve">      应急救援</t>
  </si>
  <si>
    <t>2240199</t>
  </si>
  <si>
    <t xml:space="preserve">      其他应急管理支出</t>
  </si>
  <si>
    <t>22402</t>
  </si>
  <si>
    <t xml:space="preserve">    消防救援事务</t>
  </si>
  <si>
    <t>2240299</t>
  </si>
  <si>
    <t xml:space="preserve">      其他消防救援事务支出</t>
  </si>
  <si>
    <t>22499</t>
  </si>
  <si>
    <t xml:space="preserve">    其他灾害防治及应急管理支出</t>
  </si>
  <si>
    <t>2249999</t>
  </si>
  <si>
    <t xml:space="preserve">      其他灾害防治及应急管理支出</t>
  </si>
  <si>
    <t>227</t>
  </si>
  <si>
    <t>预备费</t>
  </si>
  <si>
    <t>229</t>
  </si>
  <si>
    <t>其他支出</t>
  </si>
  <si>
    <t>22999</t>
  </si>
  <si>
    <t xml:space="preserve">       其他支出</t>
  </si>
  <si>
    <t>2299999</t>
  </si>
  <si>
    <t>232</t>
  </si>
  <si>
    <t>债务付息支出</t>
  </si>
  <si>
    <t>23203</t>
  </si>
  <si>
    <t xml:space="preserve">    地方政府一般债务付息支出</t>
  </si>
  <si>
    <t>2320301</t>
  </si>
  <si>
    <t xml:space="preserve">      地方政府一般债券付息支出</t>
  </si>
  <si>
    <t>66</t>
  </si>
  <si>
    <t>支出合计</t>
  </si>
  <si>
    <r>
      <rPr>
        <sz val="14"/>
        <color rgb="FF000000"/>
        <rFont val="FZLiShu-S01"/>
        <charset val="134"/>
      </rPr>
      <t>表十六</t>
    </r>
  </si>
  <si>
    <r>
      <rPr>
        <sz val="14"/>
        <color rgb="FF000000"/>
        <rFont val="宋体"/>
        <charset val="134"/>
      </rPr>
      <t>晋城市城区</t>
    </r>
    <r>
      <rPr>
        <sz val="14"/>
        <color rgb="FF000000"/>
        <rFont val="FZLiShu-S01"/>
        <charset val="134"/>
      </rPr>
      <t>2024</t>
    </r>
    <r>
      <rPr>
        <sz val="14"/>
        <color rgb="FF000000"/>
        <rFont val="宋体"/>
        <charset val="134"/>
      </rPr>
      <t>年一般公共预算支出分经济科目表</t>
    </r>
  </si>
  <si>
    <t>501</t>
  </si>
  <si>
    <t>502</t>
  </si>
  <si>
    <t>503</t>
  </si>
  <si>
    <t>504</t>
  </si>
  <si>
    <t>505</t>
  </si>
  <si>
    <t>506</t>
  </si>
  <si>
    <t>507</t>
  </si>
  <si>
    <t>508</t>
  </si>
  <si>
    <t>509</t>
  </si>
  <si>
    <t>510</t>
  </si>
  <si>
    <t>511</t>
  </si>
  <si>
    <t>512</t>
  </si>
  <si>
    <t>513</t>
  </si>
  <si>
    <t>514</t>
  </si>
  <si>
    <t>599</t>
  </si>
  <si>
    <t>代码</t>
  </si>
  <si>
    <t>名称</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</si>
  <si>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</si>
  <si>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</si>
  <si>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</si>
  <si>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</si>
  <si>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</si>
  <si>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</si>
  <si>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</si>
  <si>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</si>
  <si>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</si>
  <si>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</si>
  <si>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</si>
  <si>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预备费及预留</t>
  </si>
  <si>
    <t>202</t>
  </si>
  <si>
    <t>外交支出</t>
  </si>
  <si>
    <t>217</t>
  </si>
  <si>
    <t>金融支出</t>
  </si>
  <si>
    <t>219</t>
  </si>
  <si>
    <t>援助其他地区支出</t>
  </si>
  <si>
    <t>222</t>
  </si>
  <si>
    <t>粮油物资储备支出</t>
  </si>
  <si>
    <t>233</t>
  </si>
  <si>
    <t>债务发行费用支出</t>
  </si>
  <si>
    <t>230</t>
  </si>
  <si>
    <t>231</t>
  </si>
  <si>
    <t/>
  </si>
  <si>
    <r>
      <rPr>
        <sz val="14"/>
        <color rgb="FF000000"/>
        <rFont val="FZLiShu-S01"/>
        <charset val="134"/>
      </rPr>
      <t>表十七</t>
    </r>
  </si>
  <si>
    <t>晋城市城区2024年一般公共预算基本支出表                                              （分经济科目）</t>
  </si>
  <si>
    <t>经济科目名称</t>
  </si>
  <si>
    <t>2024年预算数</t>
  </si>
  <si>
    <t>　工资奖金津补贴</t>
  </si>
  <si>
    <t>　社会保障缴费</t>
  </si>
  <si>
    <t>　住房公积金</t>
  </si>
  <si>
    <t>　其他工资福利支出</t>
  </si>
  <si>
    <t>　办公经费</t>
  </si>
  <si>
    <t>　会议费</t>
  </si>
  <si>
    <t>　培训费</t>
  </si>
  <si>
    <t>　委托业务费</t>
  </si>
  <si>
    <t>　公务用车运行维护费</t>
  </si>
  <si>
    <t>　维修（护）费</t>
  </si>
  <si>
    <t>　其他商品和服务支出</t>
  </si>
  <si>
    <t>机关资本性支出</t>
  </si>
  <si>
    <t>　设备购置</t>
  </si>
  <si>
    <t>　工资福利支出</t>
  </si>
  <si>
    <t>商品和服务支出</t>
  </si>
  <si>
    <t>　商品和服务支出</t>
  </si>
  <si>
    <t>资本性支出</t>
  </si>
  <si>
    <t>　资本性支出</t>
  </si>
  <si>
    <t>　离退休费</t>
  </si>
  <si>
    <t>　其他对个人和家庭的补助</t>
  </si>
  <si>
    <r>
      <rPr>
        <sz val="14"/>
        <color rgb="FF000000"/>
        <rFont val="FZLiShu-S01"/>
        <charset val="134"/>
      </rPr>
      <t>表十八</t>
    </r>
  </si>
  <si>
    <r>
      <rPr>
        <sz val="18"/>
        <rFont val="Times New Roman"/>
        <charset val="134"/>
      </rPr>
      <t>2024</t>
    </r>
    <r>
      <rPr>
        <sz val="18"/>
        <rFont val="方正小标宋简体"/>
        <charset val="134"/>
      </rPr>
      <t>年政府性基金预算收支表</t>
    </r>
  </si>
  <si>
    <r>
      <rPr>
        <sz val="11"/>
        <rFont val="黑体"/>
        <charset val="134"/>
      </rPr>
      <t>收入</t>
    </r>
  </si>
  <si>
    <r>
      <rPr>
        <sz val="11"/>
        <rFont val="黑体"/>
        <charset val="134"/>
      </rPr>
      <t>支出</t>
    </r>
  </si>
  <si>
    <r>
      <rPr>
        <sz val="11"/>
        <rFont val="黑体"/>
        <charset val="134"/>
      </rPr>
      <t>科目编码</t>
    </r>
  </si>
  <si>
    <r>
      <rPr>
        <sz val="11"/>
        <rFont val="黑体"/>
        <charset val="134"/>
      </rPr>
      <t>上年预算数</t>
    </r>
  </si>
  <si>
    <r>
      <rPr>
        <sz val="11"/>
        <rFont val="黑体"/>
        <charset val="134"/>
      </rPr>
      <t>上年执行数</t>
    </r>
  </si>
  <si>
    <r>
      <rPr>
        <sz val="11"/>
        <rFont val="黑体"/>
        <charset val="134"/>
      </rPr>
      <t>预算数</t>
    </r>
  </si>
  <si>
    <r>
      <rPr>
        <sz val="11"/>
        <rFont val="黑体"/>
        <charset val="134"/>
      </rPr>
      <t>金额</t>
    </r>
  </si>
  <si>
    <r>
      <rPr>
        <sz val="11"/>
        <rFont val="黑体"/>
        <charset val="134"/>
      </rPr>
      <t>为上年预算数的</t>
    </r>
    <r>
      <rPr>
        <sz val="11"/>
        <rFont val="Times New Roman"/>
        <charset val="134"/>
      </rPr>
      <t>%</t>
    </r>
  </si>
  <si>
    <r>
      <rPr>
        <sz val="11"/>
        <rFont val="黑体"/>
        <charset val="134"/>
      </rPr>
      <t>为上年执行数的</t>
    </r>
    <r>
      <rPr>
        <sz val="11"/>
        <rFont val="Times New Roman"/>
        <charset val="134"/>
      </rPr>
      <t>%</t>
    </r>
  </si>
  <si>
    <t>10301</t>
  </si>
  <si>
    <r>
      <rPr>
        <sz val="11"/>
        <color indexed="0"/>
        <rFont val="仿宋_GB2312"/>
        <charset val="134"/>
      </rPr>
      <t>政府性基金收入</t>
    </r>
  </si>
  <si>
    <r>
      <rPr>
        <sz val="11"/>
        <rFont val="仿宋_GB2312"/>
        <charset val="134"/>
      </rPr>
      <t>科学技术支出</t>
    </r>
  </si>
  <si>
    <t>1030102</t>
  </si>
  <si>
    <r>
      <rPr>
        <sz val="11"/>
        <rFont val="仿宋_GB2312"/>
        <charset val="134"/>
      </rPr>
      <t>农网还贷资金收入</t>
    </r>
  </si>
  <si>
    <t>20610</t>
  </si>
  <si>
    <r>
      <rPr>
        <sz val="11"/>
        <rFont val="仿宋_GB2312"/>
        <charset val="134"/>
      </rPr>
      <t>核电站乏燃料处理处置基金支出</t>
    </r>
  </si>
  <si>
    <t>103010202</t>
  </si>
  <si>
    <r>
      <rPr>
        <sz val="11"/>
        <rFont val="仿宋_GB2312"/>
        <charset val="134"/>
      </rPr>
      <t>地方农网还贷资金收入</t>
    </r>
  </si>
  <si>
    <t>2061001</t>
  </si>
  <si>
    <r>
      <rPr>
        <sz val="11"/>
        <rFont val="仿宋_GB2312"/>
        <charset val="134"/>
      </rPr>
      <t>乏燃料运输</t>
    </r>
  </si>
  <si>
    <t>1030112</t>
  </si>
  <si>
    <r>
      <rPr>
        <sz val="11"/>
        <rFont val="仿宋_GB2312"/>
        <charset val="134"/>
      </rPr>
      <t>海南省高等级公路车辆通行附加费收入</t>
    </r>
  </si>
  <si>
    <t>2061002</t>
  </si>
  <si>
    <r>
      <rPr>
        <sz val="11"/>
        <rFont val="仿宋_GB2312"/>
        <charset val="134"/>
      </rPr>
      <t>乏燃料离堆贮存</t>
    </r>
  </si>
  <si>
    <t>1030129</t>
  </si>
  <si>
    <t>国家电影事业发展专项资金收入</t>
  </si>
  <si>
    <t>2061003</t>
  </si>
  <si>
    <r>
      <rPr>
        <sz val="11"/>
        <rFont val="仿宋_GB2312"/>
        <charset val="134"/>
      </rPr>
      <t>乏燃料后处理</t>
    </r>
  </si>
  <si>
    <t>1030146</t>
  </si>
  <si>
    <r>
      <rPr>
        <sz val="11"/>
        <rFont val="仿宋_GB2312"/>
        <charset val="134"/>
      </rPr>
      <t>国有土地收益基金收入</t>
    </r>
  </si>
  <si>
    <t>2061004</t>
  </si>
  <si>
    <r>
      <rPr>
        <sz val="11"/>
        <rFont val="仿宋_GB2312"/>
        <charset val="134"/>
      </rPr>
      <t>高放废物的处理处置</t>
    </r>
  </si>
  <si>
    <t>1030147</t>
  </si>
  <si>
    <r>
      <rPr>
        <sz val="11"/>
        <rFont val="仿宋_GB2312"/>
        <charset val="134"/>
      </rPr>
      <t>农业土地开发资金收入</t>
    </r>
  </si>
  <si>
    <t>2061005</t>
  </si>
  <si>
    <r>
      <rPr>
        <sz val="11"/>
        <rFont val="仿宋_GB2312"/>
        <charset val="134"/>
      </rPr>
      <t>乏燃料后处理厂的建设、运行、改造和退役</t>
    </r>
  </si>
  <si>
    <t>1030148</t>
  </si>
  <si>
    <r>
      <rPr>
        <sz val="11"/>
        <rFont val="仿宋_GB2312"/>
        <charset val="134"/>
      </rPr>
      <t>国有土地使用权出让收入</t>
    </r>
  </si>
  <si>
    <t>2061099</t>
  </si>
  <si>
    <r>
      <rPr>
        <sz val="11"/>
        <rFont val="仿宋_GB2312"/>
        <charset val="134"/>
      </rPr>
      <t>其他乏燃料处理处置基金支出</t>
    </r>
  </si>
  <si>
    <t>103014801</t>
  </si>
  <si>
    <r>
      <rPr>
        <sz val="11"/>
        <rFont val="仿宋_GB2312"/>
        <charset val="134"/>
      </rPr>
      <t>土地出让价款收入</t>
    </r>
  </si>
  <si>
    <r>
      <rPr>
        <sz val="11"/>
        <rFont val="仿宋_GB2312"/>
        <charset val="134"/>
      </rPr>
      <t>文化旅游体育与传媒支出</t>
    </r>
  </si>
  <si>
    <t>103014802</t>
  </si>
  <si>
    <r>
      <rPr>
        <sz val="11"/>
        <rFont val="仿宋_GB2312"/>
        <charset val="134"/>
      </rPr>
      <t>补缴的土地价款</t>
    </r>
  </si>
  <si>
    <t>20707</t>
  </si>
  <si>
    <r>
      <rPr>
        <sz val="11"/>
        <rFont val="仿宋_GB2312"/>
        <charset val="134"/>
      </rPr>
      <t>国家电影事业发展专项资金安排的支出</t>
    </r>
  </si>
  <si>
    <t>103014803</t>
  </si>
  <si>
    <r>
      <rPr>
        <sz val="11"/>
        <rFont val="仿宋_GB2312"/>
        <charset val="134"/>
      </rPr>
      <t>划拨土地收入</t>
    </r>
  </si>
  <si>
    <t>2070701</t>
  </si>
  <si>
    <r>
      <rPr>
        <sz val="11"/>
        <rFont val="仿宋_GB2312"/>
        <charset val="134"/>
      </rPr>
      <t>资助国产影片放映</t>
    </r>
  </si>
  <si>
    <t>103014898</t>
  </si>
  <si>
    <r>
      <rPr>
        <sz val="11"/>
        <rFont val="仿宋_GB2312"/>
        <charset val="134"/>
      </rPr>
      <t>缴纳新增建设用地土地有偿使用费</t>
    </r>
  </si>
  <si>
    <t>2070702</t>
  </si>
  <si>
    <r>
      <rPr>
        <sz val="11"/>
        <rFont val="仿宋_GB2312"/>
        <charset val="134"/>
      </rPr>
      <t>资助影院建设</t>
    </r>
  </si>
  <si>
    <t>103014899</t>
  </si>
  <si>
    <r>
      <rPr>
        <sz val="11"/>
        <rFont val="仿宋_GB2312"/>
        <charset val="134"/>
      </rPr>
      <t>其他土地出让收入</t>
    </r>
  </si>
  <si>
    <t>2070703</t>
  </si>
  <si>
    <r>
      <rPr>
        <sz val="11"/>
        <rFont val="仿宋_GB2312"/>
        <charset val="134"/>
      </rPr>
      <t>资助少数民族语电影译制</t>
    </r>
  </si>
  <si>
    <t>1030150</t>
  </si>
  <si>
    <r>
      <rPr>
        <sz val="11"/>
        <rFont val="仿宋_GB2312"/>
        <charset val="134"/>
      </rPr>
      <t>大中型水库库区基金收入</t>
    </r>
  </si>
  <si>
    <t>2070704</t>
  </si>
  <si>
    <r>
      <rPr>
        <sz val="11"/>
        <rFont val="仿宋_GB2312"/>
        <charset val="134"/>
      </rPr>
      <t>购买农村电影公益性放映版权服务</t>
    </r>
  </si>
  <si>
    <t>103015002</t>
  </si>
  <si>
    <r>
      <rPr>
        <sz val="11"/>
        <rFont val="仿宋_GB2312"/>
        <charset val="134"/>
      </rPr>
      <t>地方大中型水库库区基金收入</t>
    </r>
  </si>
  <si>
    <t>2070799</t>
  </si>
  <si>
    <r>
      <rPr>
        <sz val="11"/>
        <rFont val="仿宋_GB2312"/>
        <charset val="134"/>
      </rPr>
      <t>其他国家电影事业发展专项资金支出</t>
    </r>
  </si>
  <si>
    <t>1030155</t>
  </si>
  <si>
    <r>
      <rPr>
        <sz val="11"/>
        <rFont val="仿宋_GB2312"/>
        <charset val="134"/>
      </rPr>
      <t>彩票公益金收入</t>
    </r>
  </si>
  <si>
    <t>20709</t>
  </si>
  <si>
    <r>
      <rPr>
        <sz val="11"/>
        <rFont val="仿宋_GB2312"/>
        <charset val="134"/>
      </rPr>
      <t>旅游发展基金支出</t>
    </r>
  </si>
  <si>
    <t>103015501</t>
  </si>
  <si>
    <r>
      <rPr>
        <sz val="11"/>
        <rFont val="仿宋_GB2312"/>
        <charset val="134"/>
      </rPr>
      <t>福利彩票公益金收入</t>
    </r>
  </si>
  <si>
    <t>2070901</t>
  </si>
  <si>
    <r>
      <rPr>
        <sz val="11"/>
        <rFont val="仿宋_GB2312"/>
        <charset val="134"/>
      </rPr>
      <t>宣传促销</t>
    </r>
  </si>
  <si>
    <t>103015502</t>
  </si>
  <si>
    <r>
      <rPr>
        <sz val="11"/>
        <rFont val="仿宋_GB2312"/>
        <charset val="134"/>
      </rPr>
      <t>体育彩票公益金收入</t>
    </r>
  </si>
  <si>
    <t>2070902</t>
  </si>
  <si>
    <r>
      <rPr>
        <sz val="11"/>
        <rFont val="仿宋_GB2312"/>
        <charset val="134"/>
      </rPr>
      <t>行业规划</t>
    </r>
  </si>
  <si>
    <t>1030156</t>
  </si>
  <si>
    <r>
      <rPr>
        <sz val="11"/>
        <rFont val="仿宋_GB2312"/>
        <charset val="134"/>
      </rPr>
      <t>城市基础设施配套费收入</t>
    </r>
  </si>
  <si>
    <t>2070903</t>
  </si>
  <si>
    <r>
      <rPr>
        <sz val="11"/>
        <rFont val="仿宋_GB2312"/>
        <charset val="134"/>
      </rPr>
      <t>旅游事业补助</t>
    </r>
  </si>
  <si>
    <t>1030157</t>
  </si>
  <si>
    <r>
      <rPr>
        <sz val="11"/>
        <rFont val="仿宋_GB2312"/>
        <charset val="134"/>
      </rPr>
      <t>小型水库移民扶助基金收入</t>
    </r>
  </si>
  <si>
    <t>2070904</t>
  </si>
  <si>
    <r>
      <rPr>
        <sz val="11"/>
        <rFont val="仿宋_GB2312"/>
        <charset val="134"/>
      </rPr>
      <t>地方旅游开发项目补助</t>
    </r>
  </si>
  <si>
    <t>1030158</t>
  </si>
  <si>
    <r>
      <rPr>
        <sz val="11"/>
        <rFont val="仿宋_GB2312"/>
        <charset val="134"/>
      </rPr>
      <t>国家重大水利工程建设基金收入</t>
    </r>
  </si>
  <si>
    <t>2070999</t>
  </si>
  <si>
    <r>
      <rPr>
        <sz val="11"/>
        <rFont val="仿宋_GB2312"/>
        <charset val="134"/>
      </rPr>
      <t>其他旅游发展基金支出</t>
    </r>
  </si>
  <si>
    <t>103015803</t>
  </si>
  <si>
    <r>
      <rPr>
        <sz val="11"/>
        <rFont val="仿宋_GB2312"/>
        <charset val="134"/>
      </rPr>
      <t>地方重大水利工程建设资金</t>
    </r>
  </si>
  <si>
    <t>20710</t>
  </si>
  <si>
    <r>
      <rPr>
        <sz val="11"/>
        <rFont val="仿宋_GB2312"/>
        <charset val="134"/>
      </rPr>
      <t>国家电影事业发展专项资金对应专项债务收入安排的支出</t>
    </r>
  </si>
  <si>
    <t>1030159</t>
  </si>
  <si>
    <r>
      <rPr>
        <sz val="11"/>
        <rFont val="仿宋_GB2312"/>
        <charset val="134"/>
      </rPr>
      <t>车辆通行费</t>
    </r>
  </si>
  <si>
    <t>2071001</t>
  </si>
  <si>
    <r>
      <rPr>
        <sz val="11"/>
        <rFont val="仿宋_GB2312"/>
        <charset val="134"/>
      </rPr>
      <t>资助城市影院</t>
    </r>
  </si>
  <si>
    <t>2071099</t>
  </si>
  <si>
    <r>
      <rPr>
        <sz val="11"/>
        <rFont val="仿宋_GB2312"/>
        <charset val="134"/>
      </rPr>
      <t>其他国家电影事业发展专项资金对应专项债务收入支出</t>
    </r>
  </si>
  <si>
    <t>1030178</t>
  </si>
  <si>
    <r>
      <rPr>
        <sz val="11"/>
        <rFont val="仿宋_GB2312"/>
        <charset val="134"/>
      </rPr>
      <t>污水处理费收入</t>
    </r>
  </si>
  <si>
    <r>
      <rPr>
        <sz val="11"/>
        <rFont val="仿宋_GB2312"/>
        <charset val="134"/>
      </rPr>
      <t>节能环保支出</t>
    </r>
  </si>
  <si>
    <t>1030180</t>
  </si>
  <si>
    <r>
      <rPr>
        <sz val="11"/>
        <rFont val="仿宋_GB2312"/>
        <charset val="134"/>
      </rPr>
      <t>彩票发行机构和彩票销售机构的业务费用</t>
    </r>
  </si>
  <si>
    <t>21160</t>
  </si>
  <si>
    <r>
      <rPr>
        <sz val="11"/>
        <rFont val="仿宋_GB2312"/>
        <charset val="134"/>
      </rPr>
      <t>可再生能源电价附加收入安排的支出</t>
    </r>
  </si>
  <si>
    <t>103018003</t>
  </si>
  <si>
    <r>
      <rPr>
        <sz val="11"/>
        <rFont val="仿宋_GB2312"/>
        <charset val="134"/>
      </rPr>
      <t>福利彩票销售机构的业务费用</t>
    </r>
  </si>
  <si>
    <t>2116001</t>
  </si>
  <si>
    <r>
      <rPr>
        <sz val="11"/>
        <rFont val="仿宋_GB2312"/>
        <charset val="134"/>
      </rPr>
      <t>风力发电补助</t>
    </r>
  </si>
  <si>
    <t>103018004</t>
  </si>
  <si>
    <r>
      <rPr>
        <sz val="11"/>
        <rFont val="仿宋_GB2312"/>
        <charset val="134"/>
      </rPr>
      <t>体育彩票销售机构的业务费用</t>
    </r>
  </si>
  <si>
    <t>2116002</t>
  </si>
  <si>
    <r>
      <rPr>
        <sz val="11"/>
        <rFont val="仿宋_GB2312"/>
        <charset val="134"/>
      </rPr>
      <t>太阳能发电补助</t>
    </r>
  </si>
  <si>
    <t>103018005</t>
  </si>
  <si>
    <r>
      <rPr>
        <sz val="11"/>
        <rFont val="仿宋_GB2312"/>
        <charset val="134"/>
      </rPr>
      <t>彩票兑奖周转金</t>
    </r>
  </si>
  <si>
    <t>2116003</t>
  </si>
  <si>
    <r>
      <rPr>
        <sz val="11"/>
        <rFont val="仿宋_GB2312"/>
        <charset val="134"/>
      </rPr>
      <t>生物质能发电补助</t>
    </r>
  </si>
  <si>
    <t>103018006</t>
  </si>
  <si>
    <r>
      <rPr>
        <sz val="11"/>
        <rFont val="仿宋_GB2312"/>
        <charset val="134"/>
      </rPr>
      <t>彩票发行销售风险基金</t>
    </r>
  </si>
  <si>
    <t>2116099</t>
  </si>
  <si>
    <r>
      <rPr>
        <sz val="11"/>
        <rFont val="仿宋_GB2312"/>
        <charset val="134"/>
      </rPr>
      <t>其他可再生能源电价附加收入安排的支出</t>
    </r>
  </si>
  <si>
    <t>103018007</t>
  </si>
  <si>
    <r>
      <rPr>
        <sz val="11"/>
        <rFont val="仿宋_GB2312"/>
        <charset val="134"/>
      </rPr>
      <t>彩票市场调控资金收入</t>
    </r>
  </si>
  <si>
    <t>21161</t>
  </si>
  <si>
    <r>
      <rPr>
        <sz val="11"/>
        <rFont val="仿宋_GB2312"/>
        <charset val="134"/>
      </rPr>
      <t>废弃电器电子产品处理基金支出</t>
    </r>
  </si>
  <si>
    <t>2116101</t>
  </si>
  <si>
    <r>
      <rPr>
        <sz val="11"/>
        <rFont val="仿宋_GB2312"/>
        <charset val="134"/>
      </rPr>
      <t>回收处理费用补贴</t>
    </r>
  </si>
  <si>
    <t>1030199</t>
  </si>
  <si>
    <r>
      <rPr>
        <sz val="11"/>
        <rFont val="仿宋_GB2312"/>
        <charset val="134"/>
      </rPr>
      <t>其他政府性基金收入</t>
    </r>
  </si>
  <si>
    <t>2116102</t>
  </si>
  <si>
    <r>
      <rPr>
        <sz val="11"/>
        <rFont val="仿宋_GB2312"/>
        <charset val="134"/>
      </rPr>
      <t>信息系统建设</t>
    </r>
  </si>
  <si>
    <t>10310</t>
  </si>
  <si>
    <r>
      <rPr>
        <sz val="11"/>
        <rFont val="仿宋_GB2312"/>
        <charset val="134"/>
      </rPr>
      <t>专项债务对应项目专项收入</t>
    </r>
  </si>
  <si>
    <t>2116103</t>
  </si>
  <si>
    <r>
      <rPr>
        <sz val="11"/>
        <rFont val="仿宋_GB2312"/>
        <charset val="134"/>
      </rPr>
      <t>基金征管经费</t>
    </r>
  </si>
  <si>
    <t>1031003</t>
  </si>
  <si>
    <r>
      <rPr>
        <sz val="11"/>
        <rFont val="仿宋_GB2312"/>
        <charset val="134"/>
      </rPr>
      <t>海南省高等级公路车辆通行附加费专项债务对应项目专项收入</t>
    </r>
  </si>
  <si>
    <t>2116104</t>
  </si>
  <si>
    <r>
      <rPr>
        <sz val="11"/>
        <rFont val="仿宋_GB2312"/>
        <charset val="134"/>
      </rPr>
      <t>其他废弃电器电子产品处理基金支出</t>
    </r>
  </si>
  <si>
    <t>1031005</t>
  </si>
  <si>
    <r>
      <rPr>
        <sz val="11"/>
        <rFont val="仿宋_GB2312"/>
        <charset val="134"/>
      </rPr>
      <t>国家电影事业发展专项资金专项债务对应项目专项收入</t>
    </r>
  </si>
  <si>
    <r>
      <rPr>
        <sz val="11"/>
        <rFont val="仿宋_GB2312"/>
        <charset val="134"/>
      </rPr>
      <t>城乡社区支出</t>
    </r>
  </si>
  <si>
    <t>1031006</t>
  </si>
  <si>
    <r>
      <rPr>
        <sz val="11"/>
        <rFont val="仿宋_GB2312"/>
        <charset val="134"/>
      </rPr>
      <t>国有土地使用权出让金专项债务对应项目专项收入</t>
    </r>
  </si>
  <si>
    <t>21208</t>
  </si>
  <si>
    <r>
      <rPr>
        <sz val="11"/>
        <rFont val="仿宋_GB2312"/>
        <charset val="134"/>
      </rPr>
      <t>国有土地使用权出让收入安排的支出</t>
    </r>
  </si>
  <si>
    <t>103100601</t>
  </si>
  <si>
    <r>
      <rPr>
        <sz val="11"/>
        <rFont val="仿宋_GB2312"/>
        <charset val="134"/>
      </rPr>
      <t>土地储备专项债券对应项目专项收入</t>
    </r>
  </si>
  <si>
    <t>2120801</t>
  </si>
  <si>
    <r>
      <rPr>
        <sz val="11"/>
        <rFont val="仿宋_GB2312"/>
        <charset val="134"/>
      </rPr>
      <t>征地和拆迁补偿支出</t>
    </r>
  </si>
  <si>
    <t>103100602</t>
  </si>
  <si>
    <r>
      <rPr>
        <sz val="11"/>
        <rFont val="仿宋_GB2312"/>
        <charset val="134"/>
      </rPr>
      <t>棚户区改造专项债券对应项目专项收入</t>
    </r>
  </si>
  <si>
    <t>2120802</t>
  </si>
  <si>
    <r>
      <rPr>
        <sz val="11"/>
        <rFont val="仿宋_GB2312"/>
        <charset val="134"/>
      </rPr>
      <t>土地开发支出</t>
    </r>
  </si>
  <si>
    <t>103100699</t>
  </si>
  <si>
    <r>
      <rPr>
        <sz val="11"/>
        <rFont val="仿宋_GB2312"/>
        <charset val="134"/>
      </rPr>
      <t>其他国有土地使用权出让金专项债务对应项目专项收入</t>
    </r>
  </si>
  <si>
    <t>2120803</t>
  </si>
  <si>
    <r>
      <rPr>
        <sz val="11"/>
        <rFont val="仿宋_GB2312"/>
        <charset val="134"/>
      </rPr>
      <t>城市建设支出</t>
    </r>
  </si>
  <si>
    <t>1031008</t>
  </si>
  <si>
    <r>
      <rPr>
        <sz val="11"/>
        <rFont val="仿宋_GB2312"/>
        <charset val="134"/>
      </rPr>
      <t>农业土地开发资金专项债务对应项目专项收入</t>
    </r>
  </si>
  <si>
    <t>2120804</t>
  </si>
  <si>
    <r>
      <rPr>
        <sz val="11"/>
        <rFont val="仿宋_GB2312"/>
        <charset val="134"/>
      </rPr>
      <t>农村基础设施建设支出</t>
    </r>
  </si>
  <si>
    <t>1031009</t>
  </si>
  <si>
    <r>
      <rPr>
        <sz val="11"/>
        <rFont val="仿宋_GB2312"/>
        <charset val="134"/>
      </rPr>
      <t>大中型水库库区基金专项债务对应项目专项收入</t>
    </r>
  </si>
  <si>
    <t>2120805</t>
  </si>
  <si>
    <r>
      <rPr>
        <sz val="11"/>
        <rFont val="仿宋_GB2312"/>
        <charset val="134"/>
      </rPr>
      <t>补助被征地农民支出</t>
    </r>
  </si>
  <si>
    <t>1031010</t>
  </si>
  <si>
    <r>
      <rPr>
        <sz val="11"/>
        <rFont val="仿宋_GB2312"/>
        <charset val="134"/>
      </rPr>
      <t>城市基础设施配套费专项债务对应项目专项收入</t>
    </r>
  </si>
  <si>
    <t>2120806</t>
  </si>
  <si>
    <r>
      <rPr>
        <sz val="11"/>
        <rFont val="仿宋_GB2312"/>
        <charset val="134"/>
      </rPr>
      <t>土地出让业务支出</t>
    </r>
  </si>
  <si>
    <t>1031011</t>
  </si>
  <si>
    <r>
      <rPr>
        <sz val="11"/>
        <rFont val="仿宋_GB2312"/>
        <charset val="134"/>
      </rPr>
      <t>小型水库移民扶助基金专项债务对应项目专项收入</t>
    </r>
  </si>
  <si>
    <t>2120807</t>
  </si>
  <si>
    <r>
      <rPr>
        <sz val="11"/>
        <rFont val="仿宋_GB2312"/>
        <charset val="134"/>
      </rPr>
      <t>廉租住房支出</t>
    </r>
  </si>
  <si>
    <t>1031012</t>
  </si>
  <si>
    <r>
      <rPr>
        <sz val="11"/>
        <rFont val="仿宋_GB2312"/>
        <charset val="134"/>
      </rPr>
      <t>国家重大水利工程建设基金专项债务对应项目专项收入</t>
    </r>
  </si>
  <si>
    <t>2120809</t>
  </si>
  <si>
    <r>
      <rPr>
        <sz val="11"/>
        <rFont val="仿宋_GB2312"/>
        <charset val="134"/>
      </rPr>
      <t>支付破产或改制企业职工安置费</t>
    </r>
  </si>
  <si>
    <t>1031013</t>
  </si>
  <si>
    <r>
      <rPr>
        <sz val="11"/>
        <rFont val="仿宋_GB2312"/>
        <charset val="134"/>
      </rPr>
      <t>车辆通行费专项债务对应项目专项收入</t>
    </r>
  </si>
  <si>
    <t>2120810</t>
  </si>
  <si>
    <r>
      <rPr>
        <sz val="11"/>
        <rFont val="仿宋_GB2312"/>
        <charset val="134"/>
      </rPr>
      <t>棚户区改造支出</t>
    </r>
  </si>
  <si>
    <t>103101301</t>
  </si>
  <si>
    <r>
      <rPr>
        <sz val="11"/>
        <rFont val="仿宋_GB2312"/>
        <charset val="134"/>
      </rPr>
      <t>政府收费公路专项债券对应项目专项收入</t>
    </r>
  </si>
  <si>
    <t>2120811</t>
  </si>
  <si>
    <r>
      <rPr>
        <sz val="11"/>
        <rFont val="仿宋_GB2312"/>
        <charset val="134"/>
      </rPr>
      <t>公共租赁住房支出</t>
    </r>
  </si>
  <si>
    <t>103101399</t>
  </si>
  <si>
    <r>
      <rPr>
        <sz val="11"/>
        <rFont val="仿宋_GB2312"/>
        <charset val="134"/>
      </rPr>
      <t>其他车辆通行费专项债务对应项目专项收入</t>
    </r>
  </si>
  <si>
    <t>2120813</t>
  </si>
  <si>
    <r>
      <rPr>
        <sz val="11"/>
        <rFont val="仿宋_GB2312"/>
        <charset val="134"/>
      </rPr>
      <t>保障性住房租金补贴</t>
    </r>
  </si>
  <si>
    <t>1031014</t>
  </si>
  <si>
    <r>
      <rPr>
        <sz val="11"/>
        <rFont val="仿宋_GB2312"/>
        <charset val="134"/>
      </rPr>
      <t>污水处理费专项债务对应项目专项收入</t>
    </r>
  </si>
  <si>
    <t>2120814</t>
  </si>
  <si>
    <r>
      <rPr>
        <sz val="11"/>
        <rFont val="仿宋_GB2312"/>
        <charset val="134"/>
      </rPr>
      <t>农业生产发展支出</t>
    </r>
  </si>
  <si>
    <t>1031099</t>
  </si>
  <si>
    <r>
      <rPr>
        <sz val="11"/>
        <rFont val="仿宋_GB2312"/>
        <charset val="134"/>
      </rPr>
      <t>其他政府性基金专项债务对应项目专项收入</t>
    </r>
  </si>
  <si>
    <t>2120815</t>
  </si>
  <si>
    <r>
      <rPr>
        <sz val="11"/>
        <rFont val="仿宋_GB2312"/>
        <charset val="134"/>
      </rPr>
      <t>农村社会事业支出</t>
    </r>
  </si>
  <si>
    <t>103109998</t>
  </si>
  <si>
    <r>
      <rPr>
        <sz val="11"/>
        <rFont val="仿宋_GB2312"/>
        <charset val="134"/>
      </rPr>
      <t>其他地方自行试点项目收益专项债券对应项目专项收入</t>
    </r>
  </si>
  <si>
    <t>2120816</t>
  </si>
  <si>
    <r>
      <rPr>
        <sz val="11"/>
        <rFont val="仿宋_GB2312"/>
        <charset val="134"/>
      </rPr>
      <t>农业农村生态环境支出</t>
    </r>
  </si>
  <si>
    <t>103109999</t>
  </si>
  <si>
    <t>2120899</t>
  </si>
  <si>
    <r>
      <rPr>
        <sz val="11"/>
        <rFont val="仿宋_GB2312"/>
        <charset val="134"/>
      </rPr>
      <t>其他国有土地使用权出让收入安排的支出</t>
    </r>
  </si>
  <si>
    <t>21210</t>
  </si>
  <si>
    <r>
      <rPr>
        <sz val="11"/>
        <rFont val="仿宋_GB2312"/>
        <charset val="134"/>
      </rPr>
      <t>国有土地收益基金安排的支出</t>
    </r>
  </si>
  <si>
    <t>2121001</t>
  </si>
  <si>
    <t>2121002</t>
  </si>
  <si>
    <t>2121099</t>
  </si>
  <si>
    <r>
      <rPr>
        <sz val="11"/>
        <rFont val="仿宋_GB2312"/>
        <charset val="134"/>
      </rPr>
      <t>其他国有土地收益基金支出</t>
    </r>
  </si>
  <si>
    <t>21211</t>
  </si>
  <si>
    <r>
      <rPr>
        <sz val="11"/>
        <rFont val="仿宋_GB2312"/>
        <charset val="134"/>
      </rPr>
      <t>农业土地开发资金安排的支出</t>
    </r>
  </si>
  <si>
    <t>21213</t>
  </si>
  <si>
    <r>
      <rPr>
        <sz val="11"/>
        <rFont val="仿宋_GB2312"/>
        <charset val="134"/>
      </rPr>
      <t>城市基础设施配套费安排的支出</t>
    </r>
  </si>
  <si>
    <t>2121301</t>
  </si>
  <si>
    <r>
      <rPr>
        <sz val="11"/>
        <rFont val="仿宋_GB2312"/>
        <charset val="134"/>
      </rPr>
      <t>城市公共设施</t>
    </r>
  </si>
  <si>
    <t>2121302</t>
  </si>
  <si>
    <r>
      <rPr>
        <sz val="11"/>
        <rFont val="仿宋_GB2312"/>
        <charset val="134"/>
      </rPr>
      <t>城市环境卫生</t>
    </r>
  </si>
  <si>
    <t>2121303</t>
  </si>
  <si>
    <r>
      <rPr>
        <sz val="11"/>
        <rFont val="仿宋_GB2312"/>
        <charset val="134"/>
      </rPr>
      <t>公有房屋</t>
    </r>
  </si>
  <si>
    <t>2121304</t>
  </si>
  <si>
    <r>
      <rPr>
        <sz val="11"/>
        <rFont val="仿宋_GB2312"/>
        <charset val="134"/>
      </rPr>
      <t>城市防洪</t>
    </r>
  </si>
  <si>
    <t>2121399</t>
  </si>
  <si>
    <r>
      <rPr>
        <sz val="11"/>
        <rFont val="仿宋_GB2312"/>
        <charset val="134"/>
      </rPr>
      <t>其他城市基础设施配套费安排的支出</t>
    </r>
  </si>
  <si>
    <t>21214</t>
  </si>
  <si>
    <r>
      <rPr>
        <sz val="11"/>
        <rFont val="仿宋_GB2312"/>
        <charset val="134"/>
      </rPr>
      <t>污水处理费安排的支出</t>
    </r>
  </si>
  <si>
    <t>2121401</t>
  </si>
  <si>
    <r>
      <rPr>
        <sz val="11"/>
        <rFont val="仿宋_GB2312"/>
        <charset val="134"/>
      </rPr>
      <t>污水处理设施建设和运营</t>
    </r>
  </si>
  <si>
    <t>2121402</t>
  </si>
  <si>
    <r>
      <rPr>
        <sz val="11"/>
        <rFont val="仿宋_GB2312"/>
        <charset val="134"/>
      </rPr>
      <t>代征手续费</t>
    </r>
  </si>
  <si>
    <t>2121499</t>
  </si>
  <si>
    <r>
      <rPr>
        <sz val="11"/>
        <rFont val="仿宋_GB2312"/>
        <charset val="134"/>
      </rPr>
      <t>其他污水处理费安排的支出</t>
    </r>
  </si>
  <si>
    <t>21215</t>
  </si>
  <si>
    <r>
      <rPr>
        <sz val="11"/>
        <rFont val="仿宋_GB2312"/>
        <charset val="134"/>
      </rPr>
      <t>土地储备专项债券收入安排的支出</t>
    </r>
  </si>
  <si>
    <t>2121501</t>
  </si>
  <si>
    <t>2121502</t>
  </si>
  <si>
    <t>2121599</t>
  </si>
  <si>
    <r>
      <rPr>
        <sz val="11"/>
        <rFont val="仿宋_GB2312"/>
        <charset val="134"/>
      </rPr>
      <t>其他土地储备专项债券收入安排的支出</t>
    </r>
  </si>
  <si>
    <t>21216</t>
  </si>
  <si>
    <r>
      <rPr>
        <sz val="11"/>
        <rFont val="仿宋_GB2312"/>
        <charset val="134"/>
      </rPr>
      <t>棚户区改造专项债券收入安排的支出</t>
    </r>
  </si>
  <si>
    <t>2121601</t>
  </si>
  <si>
    <t>2121602</t>
  </si>
  <si>
    <t>2121699</t>
  </si>
  <si>
    <r>
      <rPr>
        <sz val="11"/>
        <rFont val="仿宋_GB2312"/>
        <charset val="134"/>
      </rPr>
      <t>其他棚户区改造专项债券收入安排的支出</t>
    </r>
  </si>
  <si>
    <t>21217</t>
  </si>
  <si>
    <r>
      <rPr>
        <sz val="11"/>
        <rFont val="仿宋_GB2312"/>
        <charset val="134"/>
      </rPr>
      <t>城市基础设施配套费对应专项债务收入安排的支出</t>
    </r>
  </si>
  <si>
    <t>2121701</t>
  </si>
  <si>
    <t>2121702</t>
  </si>
  <si>
    <t>2121703</t>
  </si>
  <si>
    <t>2121704</t>
  </si>
  <si>
    <t>2121799</t>
  </si>
  <si>
    <r>
      <rPr>
        <sz val="11"/>
        <rFont val="仿宋_GB2312"/>
        <charset val="134"/>
      </rPr>
      <t>其他城市基础设施配套费对应专项债务收入安排的支出</t>
    </r>
  </si>
  <si>
    <t>21218</t>
  </si>
  <si>
    <r>
      <rPr>
        <sz val="11"/>
        <rFont val="仿宋_GB2312"/>
        <charset val="134"/>
      </rPr>
      <t>污水处理费对应专项债务收入安排的支出</t>
    </r>
  </si>
  <si>
    <t>2121801</t>
  </si>
  <si>
    <t>2121899</t>
  </si>
  <si>
    <r>
      <rPr>
        <sz val="11"/>
        <rFont val="仿宋_GB2312"/>
        <charset val="134"/>
      </rPr>
      <t>其他污水处理费对应专项债务收入安排的支出</t>
    </r>
  </si>
  <si>
    <t>21219</t>
  </si>
  <si>
    <r>
      <rPr>
        <sz val="11"/>
        <rFont val="仿宋_GB2312"/>
        <charset val="134"/>
      </rPr>
      <t>国有土地使用权出让收入对应专项债务收入安排的支出</t>
    </r>
  </si>
  <si>
    <t>2121901</t>
  </si>
  <si>
    <t>2121902</t>
  </si>
  <si>
    <t>2121903</t>
  </si>
  <si>
    <t>2121904</t>
  </si>
  <si>
    <t>2121905</t>
  </si>
  <si>
    <t>2121906</t>
  </si>
  <si>
    <t>2121907</t>
  </si>
  <si>
    <t>2121999</t>
  </si>
  <si>
    <r>
      <rPr>
        <sz val="11"/>
        <rFont val="仿宋_GB2312"/>
        <charset val="134"/>
      </rPr>
      <t>其他国有土地使用权出让收入对应专项债务收入安排的支出</t>
    </r>
  </si>
  <si>
    <r>
      <rPr>
        <sz val="11"/>
        <rFont val="仿宋_GB2312"/>
        <charset val="134"/>
      </rPr>
      <t>农林水支出</t>
    </r>
  </si>
  <si>
    <t>21366</t>
  </si>
  <si>
    <r>
      <rPr>
        <sz val="11"/>
        <rFont val="仿宋_GB2312"/>
        <charset val="134"/>
      </rPr>
      <t>大中型水库库区基金安排的支出</t>
    </r>
  </si>
  <si>
    <t>2136601</t>
  </si>
  <si>
    <r>
      <rPr>
        <sz val="11"/>
        <rFont val="仿宋_GB2312"/>
        <charset val="134"/>
      </rPr>
      <t>基础设施建设和经济发展</t>
    </r>
  </si>
  <si>
    <t>2136602</t>
  </si>
  <si>
    <r>
      <rPr>
        <sz val="11"/>
        <rFont val="仿宋_GB2312"/>
        <charset val="134"/>
      </rPr>
      <t>解决移民遗留问题</t>
    </r>
  </si>
  <si>
    <t>2136603</t>
  </si>
  <si>
    <r>
      <rPr>
        <sz val="11"/>
        <rFont val="仿宋_GB2312"/>
        <charset val="134"/>
      </rPr>
      <t>库区防护工程维护</t>
    </r>
  </si>
  <si>
    <t>2136699</t>
  </si>
  <si>
    <r>
      <rPr>
        <sz val="11"/>
        <rFont val="仿宋_GB2312"/>
        <charset val="134"/>
      </rPr>
      <t>其他大中型水库库区基金支出</t>
    </r>
  </si>
  <si>
    <t>21367</t>
  </si>
  <si>
    <r>
      <rPr>
        <sz val="11"/>
        <rFont val="仿宋_GB2312"/>
        <charset val="134"/>
      </rPr>
      <t>三峡水库库区基金支出</t>
    </r>
  </si>
  <si>
    <t>2136701</t>
  </si>
  <si>
    <t>2136702</t>
  </si>
  <si>
    <t>2136703</t>
  </si>
  <si>
    <r>
      <rPr>
        <sz val="11"/>
        <rFont val="仿宋_GB2312"/>
        <charset val="134"/>
      </rPr>
      <t>库区维护和管理</t>
    </r>
  </si>
  <si>
    <t>2136799</t>
  </si>
  <si>
    <r>
      <rPr>
        <sz val="11"/>
        <rFont val="仿宋_GB2312"/>
        <charset val="134"/>
      </rPr>
      <t>其他三峡水库库区基金支出</t>
    </r>
  </si>
  <si>
    <t>21369</t>
  </si>
  <si>
    <r>
      <rPr>
        <sz val="11"/>
        <rFont val="仿宋_GB2312"/>
        <charset val="134"/>
      </rPr>
      <t>国家重大水利工程建设基金安排的支出</t>
    </r>
  </si>
  <si>
    <t>2136901</t>
  </si>
  <si>
    <r>
      <rPr>
        <sz val="11"/>
        <rFont val="仿宋_GB2312"/>
        <charset val="134"/>
      </rPr>
      <t>南水北调工程建设</t>
    </r>
  </si>
  <si>
    <t>2136902</t>
  </si>
  <si>
    <r>
      <rPr>
        <sz val="11"/>
        <rFont val="仿宋_GB2312"/>
        <charset val="134"/>
      </rPr>
      <t>三峡后续工作</t>
    </r>
  </si>
  <si>
    <t>2136903</t>
  </si>
  <si>
    <r>
      <rPr>
        <sz val="11"/>
        <rFont val="仿宋_GB2312"/>
        <charset val="134"/>
      </rPr>
      <t>地方重大水利工程建设</t>
    </r>
  </si>
  <si>
    <t>2136999</t>
  </si>
  <si>
    <r>
      <rPr>
        <sz val="11"/>
        <rFont val="仿宋_GB2312"/>
        <charset val="134"/>
      </rPr>
      <t>其他重大水利工程建设基金支出</t>
    </r>
  </si>
  <si>
    <t>21370</t>
  </si>
  <si>
    <r>
      <rPr>
        <sz val="11"/>
        <rFont val="仿宋_GB2312"/>
        <charset val="134"/>
      </rPr>
      <t>大中型水库库区基金对应专项债务收入安排的支出</t>
    </r>
  </si>
  <si>
    <t>2137001</t>
  </si>
  <si>
    <t>2137099</t>
  </si>
  <si>
    <r>
      <rPr>
        <sz val="11"/>
        <rFont val="仿宋_GB2312"/>
        <charset val="134"/>
      </rPr>
      <t>其他大中型水库库区基金对应专项债务收入支出</t>
    </r>
  </si>
  <si>
    <t>21371</t>
  </si>
  <si>
    <r>
      <rPr>
        <sz val="11"/>
        <rFont val="仿宋_GB2312"/>
        <charset val="134"/>
      </rPr>
      <t>国家重大水利工程建设基金对应专项债务收入安排的支出</t>
    </r>
  </si>
  <si>
    <t>2137101</t>
  </si>
  <si>
    <t>2137102</t>
  </si>
  <si>
    <r>
      <rPr>
        <sz val="11"/>
        <rFont val="仿宋_GB2312"/>
        <charset val="134"/>
      </rPr>
      <t>三峡工程后续工作</t>
    </r>
  </si>
  <si>
    <t>2137103</t>
  </si>
  <si>
    <t>2137199</t>
  </si>
  <si>
    <r>
      <rPr>
        <sz val="11"/>
        <rFont val="仿宋_GB2312"/>
        <charset val="134"/>
      </rPr>
      <t>其他重大水利工程建设基金对应专项债务收入支出</t>
    </r>
  </si>
  <si>
    <t>21372</t>
  </si>
  <si>
    <t>大中型水库移民后期扶持基金支出</t>
  </si>
  <si>
    <t>2137201</t>
  </si>
  <si>
    <t>移民补助</t>
  </si>
  <si>
    <t>2137202</t>
  </si>
  <si>
    <t>基础设施建设和经济发展</t>
  </si>
  <si>
    <t>2137299</t>
  </si>
  <si>
    <t>其他大中型水库移民后期扶持基金支出</t>
  </si>
  <si>
    <t>21373</t>
  </si>
  <si>
    <t>小型水库移民扶助基金安排的支出</t>
  </si>
  <si>
    <t>2137301</t>
  </si>
  <si>
    <t>2137302</t>
  </si>
  <si>
    <t>2137399</t>
  </si>
  <si>
    <t>其他小型水库移民扶助基金支出</t>
  </si>
  <si>
    <t>21374</t>
  </si>
  <si>
    <t>小型水库移民扶助基金对应专项债务收入安排的支出</t>
  </si>
  <si>
    <t>2137401</t>
  </si>
  <si>
    <t>2137499</t>
  </si>
  <si>
    <t>其他小型水库移民扶助基金对应专项债务收入安排的支出</t>
  </si>
  <si>
    <r>
      <rPr>
        <sz val="11"/>
        <rFont val="仿宋_GB2312"/>
        <charset val="134"/>
      </rPr>
      <t>交通运输支出</t>
    </r>
  </si>
  <si>
    <t>21460</t>
  </si>
  <si>
    <r>
      <rPr>
        <sz val="11"/>
        <rFont val="仿宋_GB2312"/>
        <charset val="134"/>
      </rPr>
      <t>海南省高等级公路车辆通行附加费安排的支出</t>
    </r>
  </si>
  <si>
    <t>2146001</t>
  </si>
  <si>
    <r>
      <rPr>
        <sz val="11"/>
        <rFont val="仿宋_GB2312"/>
        <charset val="134"/>
      </rPr>
      <t>公路建设</t>
    </r>
  </si>
  <si>
    <t>2146002</t>
  </si>
  <si>
    <r>
      <rPr>
        <sz val="11"/>
        <rFont val="仿宋_GB2312"/>
        <charset val="134"/>
      </rPr>
      <t>公路养护</t>
    </r>
  </si>
  <si>
    <t>2146003</t>
  </si>
  <si>
    <r>
      <rPr>
        <sz val="11"/>
        <rFont val="仿宋_GB2312"/>
        <charset val="134"/>
      </rPr>
      <t>公路还贷</t>
    </r>
  </si>
  <si>
    <t>2146099</t>
  </si>
  <si>
    <r>
      <rPr>
        <sz val="11"/>
        <rFont val="仿宋_GB2312"/>
        <charset val="134"/>
      </rPr>
      <t>其他海南省高等级公路车辆通行附加费安排的支出</t>
    </r>
  </si>
  <si>
    <t>21462</t>
  </si>
  <si>
    <r>
      <rPr>
        <sz val="11"/>
        <rFont val="仿宋_GB2312"/>
        <charset val="134"/>
      </rPr>
      <t>车辆通行费安排的支出</t>
    </r>
  </si>
  <si>
    <t>2146201</t>
  </si>
  <si>
    <t>2146202</t>
  </si>
  <si>
    <r>
      <rPr>
        <sz val="11"/>
        <rFont val="仿宋_GB2312"/>
        <charset val="134"/>
      </rPr>
      <t>政府还贷公路养护</t>
    </r>
  </si>
  <si>
    <t>2146203</t>
  </si>
  <si>
    <r>
      <rPr>
        <sz val="11"/>
        <rFont val="仿宋_GB2312"/>
        <charset val="134"/>
      </rPr>
      <t>政府还贷公路管理</t>
    </r>
  </si>
  <si>
    <t>2146299</t>
  </si>
  <si>
    <r>
      <rPr>
        <sz val="11"/>
        <rFont val="仿宋_GB2312"/>
        <charset val="134"/>
      </rPr>
      <t>其他车辆通行费安排的支出</t>
    </r>
  </si>
  <si>
    <t>21464</t>
  </si>
  <si>
    <r>
      <rPr>
        <sz val="11"/>
        <rFont val="仿宋_GB2312"/>
        <charset val="134"/>
      </rPr>
      <t>铁路建设基金支出</t>
    </r>
  </si>
  <si>
    <t>2146401</t>
  </si>
  <si>
    <r>
      <rPr>
        <sz val="11"/>
        <rFont val="仿宋_GB2312"/>
        <charset val="134"/>
      </rPr>
      <t>铁路建设投资</t>
    </r>
  </si>
  <si>
    <t>2146402</t>
  </si>
  <si>
    <r>
      <rPr>
        <sz val="11"/>
        <rFont val="仿宋_GB2312"/>
        <charset val="134"/>
      </rPr>
      <t>购置铁路机车车辆</t>
    </r>
  </si>
  <si>
    <t>2146403</t>
  </si>
  <si>
    <r>
      <rPr>
        <sz val="11"/>
        <rFont val="仿宋_GB2312"/>
        <charset val="134"/>
      </rPr>
      <t>铁路还贷</t>
    </r>
  </si>
  <si>
    <t>2146404</t>
  </si>
  <si>
    <r>
      <rPr>
        <sz val="11"/>
        <rFont val="仿宋_GB2312"/>
        <charset val="134"/>
      </rPr>
      <t>建设项目铺底资金</t>
    </r>
  </si>
  <si>
    <t>2146405</t>
  </si>
  <si>
    <r>
      <rPr>
        <sz val="11"/>
        <rFont val="仿宋_GB2312"/>
        <charset val="134"/>
      </rPr>
      <t>勘测设计</t>
    </r>
  </si>
  <si>
    <t>2146406</t>
  </si>
  <si>
    <r>
      <rPr>
        <sz val="11"/>
        <rFont val="仿宋_GB2312"/>
        <charset val="134"/>
      </rPr>
      <t>注册资本金</t>
    </r>
  </si>
  <si>
    <t>2146407</t>
  </si>
  <si>
    <r>
      <rPr>
        <sz val="11"/>
        <rFont val="仿宋_GB2312"/>
        <charset val="134"/>
      </rPr>
      <t>周转资金</t>
    </r>
  </si>
  <si>
    <t>2146499</t>
  </si>
  <si>
    <r>
      <rPr>
        <sz val="11"/>
        <rFont val="仿宋_GB2312"/>
        <charset val="134"/>
      </rPr>
      <t>其他铁路建设基金支出</t>
    </r>
  </si>
  <si>
    <t>21468</t>
  </si>
  <si>
    <r>
      <rPr>
        <sz val="11"/>
        <rFont val="仿宋_GB2312"/>
        <charset val="134"/>
      </rPr>
      <t>船舶油污损害赔偿基金支出</t>
    </r>
  </si>
  <si>
    <t>2146801</t>
  </si>
  <si>
    <r>
      <rPr>
        <sz val="11"/>
        <rFont val="仿宋_GB2312"/>
        <charset val="134"/>
      </rPr>
      <t>应急处置费用</t>
    </r>
  </si>
  <si>
    <t>2146802</t>
  </si>
  <si>
    <r>
      <rPr>
        <sz val="11"/>
        <rFont val="仿宋_GB2312"/>
        <charset val="134"/>
      </rPr>
      <t>控制清除污染</t>
    </r>
  </si>
  <si>
    <t>2146803</t>
  </si>
  <si>
    <r>
      <rPr>
        <sz val="11"/>
        <rFont val="仿宋_GB2312"/>
        <charset val="134"/>
      </rPr>
      <t>损失补偿</t>
    </r>
  </si>
  <si>
    <t>2146804</t>
  </si>
  <si>
    <r>
      <rPr>
        <sz val="11"/>
        <rFont val="仿宋_GB2312"/>
        <charset val="134"/>
      </rPr>
      <t>生态恢复</t>
    </r>
  </si>
  <si>
    <t>2146805</t>
  </si>
  <si>
    <r>
      <rPr>
        <sz val="11"/>
        <rFont val="仿宋_GB2312"/>
        <charset val="134"/>
      </rPr>
      <t>监视监测</t>
    </r>
  </si>
  <si>
    <t>2146899</t>
  </si>
  <si>
    <r>
      <rPr>
        <sz val="11"/>
        <rFont val="仿宋_GB2312"/>
        <charset val="134"/>
      </rPr>
      <t>其他船舶油污损害赔偿基金支出</t>
    </r>
  </si>
  <si>
    <t>21469</t>
  </si>
  <si>
    <r>
      <rPr>
        <sz val="11"/>
        <rFont val="仿宋_GB2312"/>
        <charset val="134"/>
      </rPr>
      <t>民航发展基金支出</t>
    </r>
  </si>
  <si>
    <t>2146901</t>
  </si>
  <si>
    <r>
      <rPr>
        <sz val="11"/>
        <rFont val="仿宋_GB2312"/>
        <charset val="134"/>
      </rPr>
      <t>民航机场建设</t>
    </r>
  </si>
  <si>
    <t>2146902</t>
  </si>
  <si>
    <r>
      <rPr>
        <sz val="11"/>
        <rFont val="仿宋_GB2312"/>
        <charset val="134"/>
      </rPr>
      <t>空管系统建设</t>
    </r>
  </si>
  <si>
    <t>2146903</t>
  </si>
  <si>
    <r>
      <rPr>
        <sz val="11"/>
        <rFont val="仿宋_GB2312"/>
        <charset val="134"/>
      </rPr>
      <t>民航安全</t>
    </r>
  </si>
  <si>
    <t>2146904</t>
  </si>
  <si>
    <r>
      <rPr>
        <sz val="11"/>
        <rFont val="仿宋_GB2312"/>
        <charset val="134"/>
      </rPr>
      <t>航线和机场补贴</t>
    </r>
  </si>
  <si>
    <t>2146906</t>
  </si>
  <si>
    <r>
      <rPr>
        <sz val="11"/>
        <rFont val="仿宋_GB2312"/>
        <charset val="134"/>
      </rPr>
      <t>民航节能减排</t>
    </r>
  </si>
  <si>
    <t>2146907</t>
  </si>
  <si>
    <r>
      <rPr>
        <sz val="11"/>
        <rFont val="仿宋_GB2312"/>
        <charset val="134"/>
      </rPr>
      <t>通用航空发展</t>
    </r>
  </si>
  <si>
    <t>2146908</t>
  </si>
  <si>
    <r>
      <rPr>
        <sz val="11"/>
        <rFont val="仿宋_GB2312"/>
        <charset val="134"/>
      </rPr>
      <t>征管经费</t>
    </r>
  </si>
  <si>
    <t>2146909</t>
  </si>
  <si>
    <r>
      <rPr>
        <sz val="11"/>
        <rFont val="仿宋_GB2312"/>
        <charset val="134"/>
      </rPr>
      <t>民航科教和信息建设</t>
    </r>
  </si>
  <si>
    <t>2146999</t>
  </si>
  <si>
    <r>
      <rPr>
        <sz val="11"/>
        <rFont val="仿宋_GB2312"/>
        <charset val="134"/>
      </rPr>
      <t>其他民航发展基金支出</t>
    </r>
  </si>
  <si>
    <t>21470</t>
  </si>
  <si>
    <r>
      <rPr>
        <sz val="11"/>
        <rFont val="仿宋_GB2312"/>
        <charset val="134"/>
      </rPr>
      <t>海南省高等级公路车辆通行附加费对应专项债务收入安排的支出</t>
    </r>
  </si>
  <si>
    <t>2147001</t>
  </si>
  <si>
    <t>2147099</t>
  </si>
  <si>
    <r>
      <rPr>
        <sz val="11"/>
        <rFont val="仿宋_GB2312"/>
        <charset val="134"/>
      </rPr>
      <t>其他海南省高等级公路车辆通行附加费对应专项债务收入安排的支出</t>
    </r>
  </si>
  <si>
    <t>21471</t>
  </si>
  <si>
    <r>
      <rPr>
        <sz val="11"/>
        <rFont val="仿宋_GB2312"/>
        <charset val="134"/>
      </rPr>
      <t>政府收费公路专项债券收入安排的支出</t>
    </r>
  </si>
  <si>
    <t>2147101</t>
  </si>
  <si>
    <t>2147199</t>
  </si>
  <si>
    <r>
      <rPr>
        <sz val="11"/>
        <rFont val="仿宋_GB2312"/>
        <charset val="134"/>
      </rPr>
      <t>其他政府收费公路专项债券收入安排的支出</t>
    </r>
  </si>
  <si>
    <t>21472</t>
  </si>
  <si>
    <r>
      <rPr>
        <sz val="11"/>
        <rFont val="仿宋_GB2312"/>
        <charset val="134"/>
      </rPr>
      <t>车辆通行费对应专项债务收入安排的支出</t>
    </r>
  </si>
  <si>
    <r>
      <rPr>
        <sz val="11"/>
        <rFont val="仿宋_GB2312"/>
        <charset val="134"/>
      </rPr>
      <t>资源勘探工业信息等支出</t>
    </r>
  </si>
  <si>
    <t>21562</t>
  </si>
  <si>
    <r>
      <rPr>
        <sz val="11"/>
        <rFont val="仿宋_GB2312"/>
        <charset val="134"/>
      </rPr>
      <t>农网还贷资金支出</t>
    </r>
  </si>
  <si>
    <t>2156201</t>
  </si>
  <si>
    <r>
      <rPr>
        <sz val="11"/>
        <rFont val="仿宋_GB2312"/>
        <charset val="134"/>
      </rPr>
      <t>中央农网还贷资金支出</t>
    </r>
  </si>
  <si>
    <t>2156202</t>
  </si>
  <si>
    <r>
      <rPr>
        <sz val="11"/>
        <rFont val="仿宋_GB2312"/>
        <charset val="134"/>
      </rPr>
      <t>地方农网还贷资金支出</t>
    </r>
  </si>
  <si>
    <t>2156299</t>
  </si>
  <si>
    <r>
      <rPr>
        <sz val="11"/>
        <rFont val="仿宋_GB2312"/>
        <charset val="134"/>
      </rPr>
      <t>其他农网还贷资金支出</t>
    </r>
  </si>
  <si>
    <r>
      <rPr>
        <sz val="11"/>
        <rFont val="仿宋_GB2312"/>
        <charset val="134"/>
      </rPr>
      <t>金融支出</t>
    </r>
  </si>
  <si>
    <t>21704</t>
  </si>
  <si>
    <t>金融调控支出</t>
  </si>
  <si>
    <t>2170402</t>
  </si>
  <si>
    <r>
      <rPr>
        <sz val="11"/>
        <rFont val="仿宋_GB2312"/>
        <charset val="134"/>
      </rPr>
      <t>中央特别国债经营基金支出</t>
    </r>
  </si>
  <si>
    <t>2170403</t>
  </si>
  <si>
    <r>
      <rPr>
        <sz val="11"/>
        <rFont val="仿宋_GB2312"/>
        <charset val="134"/>
      </rPr>
      <t>中央特别国债经营基金财务支出</t>
    </r>
  </si>
  <si>
    <r>
      <rPr>
        <sz val="11"/>
        <rFont val="仿宋_GB2312"/>
        <charset val="134"/>
      </rPr>
      <t>其他支出</t>
    </r>
  </si>
  <si>
    <t>22904</t>
  </si>
  <si>
    <r>
      <rPr>
        <sz val="11"/>
        <rFont val="仿宋_GB2312"/>
        <charset val="134"/>
      </rPr>
      <t>其他政府性基金及对应专项债务收入安排的支出</t>
    </r>
  </si>
  <si>
    <t>2290401</t>
  </si>
  <si>
    <r>
      <rPr>
        <sz val="11"/>
        <rFont val="仿宋_GB2312"/>
        <charset val="134"/>
      </rPr>
      <t>其他政府性基金安排的支出</t>
    </r>
  </si>
  <si>
    <t>2290402</t>
  </si>
  <si>
    <r>
      <rPr>
        <sz val="11"/>
        <rFont val="仿宋_GB2312"/>
        <charset val="134"/>
      </rPr>
      <t>其他地方自行试点项目收益专项债券收入安排的支出</t>
    </r>
  </si>
  <si>
    <t>2290403</t>
  </si>
  <si>
    <r>
      <rPr>
        <sz val="11"/>
        <rFont val="仿宋_GB2312"/>
        <charset val="134"/>
      </rPr>
      <t>其他政府性基金债务收入安排的支出</t>
    </r>
  </si>
  <si>
    <t>22908</t>
  </si>
  <si>
    <r>
      <rPr>
        <sz val="11"/>
        <rFont val="仿宋_GB2312"/>
        <charset val="134"/>
      </rPr>
      <t>彩票发行销售机构业务费安排的支出</t>
    </r>
  </si>
  <si>
    <t>2290802</t>
  </si>
  <si>
    <r>
      <rPr>
        <sz val="11"/>
        <rFont val="仿宋_GB2312"/>
        <charset val="134"/>
      </rPr>
      <t>福利彩票发行机构的业务费支出</t>
    </r>
  </si>
  <si>
    <t>2290803</t>
  </si>
  <si>
    <r>
      <rPr>
        <sz val="11"/>
        <rFont val="仿宋_GB2312"/>
        <charset val="134"/>
      </rPr>
      <t>体育彩票发行机构的业务费支出</t>
    </r>
  </si>
  <si>
    <t>2290804</t>
  </si>
  <si>
    <r>
      <rPr>
        <sz val="11"/>
        <rFont val="仿宋_GB2312"/>
        <charset val="134"/>
      </rPr>
      <t>福利彩票销售机构的业务费支出</t>
    </r>
  </si>
  <si>
    <t>2290805</t>
  </si>
  <si>
    <r>
      <rPr>
        <sz val="11"/>
        <rFont val="仿宋_GB2312"/>
        <charset val="134"/>
      </rPr>
      <t>体育彩票销售机构的业务费支出</t>
    </r>
  </si>
  <si>
    <t>2290806</t>
  </si>
  <si>
    <r>
      <rPr>
        <sz val="11"/>
        <rFont val="仿宋_GB2312"/>
        <charset val="134"/>
      </rPr>
      <t>彩票兑奖周转金支出</t>
    </r>
  </si>
  <si>
    <t>2290807</t>
  </si>
  <si>
    <r>
      <rPr>
        <sz val="11"/>
        <rFont val="仿宋_GB2312"/>
        <charset val="134"/>
      </rPr>
      <t>彩票发行销售风险基金支出</t>
    </r>
  </si>
  <si>
    <t>2290808</t>
  </si>
  <si>
    <r>
      <rPr>
        <sz val="11"/>
        <rFont val="仿宋_GB2312"/>
        <charset val="134"/>
      </rPr>
      <t>彩票市场调控资金支出</t>
    </r>
  </si>
  <si>
    <t>2290899</t>
  </si>
  <si>
    <r>
      <rPr>
        <sz val="11"/>
        <rFont val="仿宋_GB2312"/>
        <charset val="134"/>
      </rPr>
      <t>其他彩票发行销售机构业务费安排的支出</t>
    </r>
  </si>
  <si>
    <t>22909</t>
  </si>
  <si>
    <r>
      <rPr>
        <sz val="11"/>
        <rFont val="仿宋_GB2312"/>
        <charset val="134"/>
      </rPr>
      <t>抗疫特别国债财务基金支出</t>
    </r>
  </si>
  <si>
    <t>2290901</t>
  </si>
  <si>
    <t>抗疫特别国债经营基金支出</t>
  </si>
  <si>
    <t>22960</t>
  </si>
  <si>
    <r>
      <rPr>
        <sz val="11"/>
        <rFont val="仿宋_GB2312"/>
        <charset val="134"/>
      </rPr>
      <t>彩票公益金安排的支出</t>
    </r>
  </si>
  <si>
    <t>2296001</t>
  </si>
  <si>
    <r>
      <rPr>
        <sz val="11"/>
        <rFont val="仿宋_GB2312"/>
        <charset val="134"/>
      </rPr>
      <t>用于补充全国社会保障基金的彩票公益金支出</t>
    </r>
  </si>
  <si>
    <t>2296002</t>
  </si>
  <si>
    <r>
      <rPr>
        <sz val="11"/>
        <rFont val="仿宋_GB2312"/>
        <charset val="134"/>
      </rPr>
      <t>用于社会福利的彩票公益金支出</t>
    </r>
  </si>
  <si>
    <t>2296003</t>
  </si>
  <si>
    <r>
      <rPr>
        <sz val="11"/>
        <rFont val="仿宋_GB2312"/>
        <charset val="134"/>
      </rPr>
      <t>用于体育事业的彩票公益金支出</t>
    </r>
  </si>
  <si>
    <t>2296004</t>
  </si>
  <si>
    <r>
      <rPr>
        <sz val="11"/>
        <rFont val="仿宋_GB2312"/>
        <charset val="134"/>
      </rPr>
      <t>用于教育事业的彩票公益金支出</t>
    </r>
  </si>
  <si>
    <t>2296005</t>
  </si>
  <si>
    <r>
      <rPr>
        <sz val="11"/>
        <rFont val="仿宋_GB2312"/>
        <charset val="134"/>
      </rPr>
      <t>用于红十字事业的彩票公益金支出</t>
    </r>
  </si>
  <si>
    <t>2296006</t>
  </si>
  <si>
    <r>
      <rPr>
        <sz val="11"/>
        <rFont val="仿宋_GB2312"/>
        <charset val="134"/>
      </rPr>
      <t>用于残疾人事业的彩票公益金支出</t>
    </r>
  </si>
  <si>
    <t>2296010</t>
  </si>
  <si>
    <r>
      <rPr>
        <sz val="11"/>
        <rFont val="仿宋_GB2312"/>
        <charset val="134"/>
      </rPr>
      <t>用于文化事业的彩票公益金支出</t>
    </r>
  </si>
  <si>
    <t>2296011</t>
  </si>
  <si>
    <r>
      <rPr>
        <sz val="11"/>
        <rFont val="仿宋_GB2312"/>
        <charset val="134"/>
      </rPr>
      <t>用于巩固脱贫攻坚成果衔接乡村振兴的彩票公益金支出</t>
    </r>
  </si>
  <si>
    <t>2296012</t>
  </si>
  <si>
    <r>
      <rPr>
        <sz val="11"/>
        <rFont val="仿宋_GB2312"/>
        <charset val="134"/>
      </rPr>
      <t>用于法律援助的彩票公益金支出</t>
    </r>
  </si>
  <si>
    <t>2296013</t>
  </si>
  <si>
    <r>
      <rPr>
        <sz val="11"/>
        <rFont val="仿宋_GB2312"/>
        <charset val="134"/>
      </rPr>
      <t>用于城乡医疗救助的彩票公益金支出</t>
    </r>
  </si>
  <si>
    <t>2296099</t>
  </si>
  <si>
    <r>
      <rPr>
        <sz val="11"/>
        <rFont val="仿宋_GB2312"/>
        <charset val="134"/>
      </rPr>
      <t>用于其他社会公益事业的彩票公益金支出</t>
    </r>
  </si>
  <si>
    <r>
      <rPr>
        <sz val="11"/>
        <rFont val="仿宋_GB2312"/>
        <charset val="134"/>
      </rPr>
      <t>债务付息支出</t>
    </r>
  </si>
  <si>
    <t>23204</t>
  </si>
  <si>
    <r>
      <rPr>
        <sz val="11"/>
        <rFont val="仿宋_GB2312"/>
        <charset val="134"/>
      </rPr>
      <t>地方政府专项债务付息支出</t>
    </r>
  </si>
  <si>
    <t>2320401</t>
  </si>
  <si>
    <r>
      <rPr>
        <sz val="11"/>
        <rFont val="仿宋_GB2312"/>
        <charset val="134"/>
      </rPr>
      <t>海南省高等级公路车辆通行附加费债务付息支出</t>
    </r>
  </si>
  <si>
    <t>2320405</t>
  </si>
  <si>
    <r>
      <rPr>
        <sz val="11"/>
        <rFont val="仿宋_GB2312"/>
        <charset val="134"/>
      </rPr>
      <t>国家电影事业发展专项资金债务付息支出</t>
    </r>
  </si>
  <si>
    <t>2320411</t>
  </si>
  <si>
    <r>
      <rPr>
        <sz val="11"/>
        <rFont val="仿宋_GB2312"/>
        <charset val="134"/>
      </rPr>
      <t>国有土地使用权出让金债务付息支出</t>
    </r>
  </si>
  <si>
    <t>2320413</t>
  </si>
  <si>
    <r>
      <rPr>
        <sz val="11"/>
        <rFont val="仿宋_GB2312"/>
        <charset val="134"/>
      </rPr>
      <t>农业土地开发资金债务付息支出</t>
    </r>
  </si>
  <si>
    <t>2320414</t>
  </si>
  <si>
    <r>
      <rPr>
        <sz val="11"/>
        <rFont val="仿宋_GB2312"/>
        <charset val="134"/>
      </rPr>
      <t>大中型水库库区基金债务付息支出</t>
    </r>
  </si>
  <si>
    <t>2320416</t>
  </si>
  <si>
    <r>
      <rPr>
        <sz val="11"/>
        <rFont val="仿宋_GB2312"/>
        <charset val="134"/>
      </rPr>
      <t>城市基础设施配套费债务付息支出</t>
    </r>
  </si>
  <si>
    <t>2320417</t>
  </si>
  <si>
    <r>
      <rPr>
        <sz val="11"/>
        <rFont val="仿宋_GB2312"/>
        <charset val="134"/>
      </rPr>
      <t>小型水库移民扶助基金债务付息支出</t>
    </r>
  </si>
  <si>
    <t>2320418</t>
  </si>
  <si>
    <r>
      <rPr>
        <sz val="11"/>
        <rFont val="仿宋_GB2312"/>
        <charset val="134"/>
      </rPr>
      <t>国家重大水利工程建设基金债务付息支出</t>
    </r>
  </si>
  <si>
    <t>2320419</t>
  </si>
  <si>
    <r>
      <rPr>
        <sz val="11"/>
        <rFont val="仿宋_GB2312"/>
        <charset val="134"/>
      </rPr>
      <t>车辆通行费债务付息支出</t>
    </r>
  </si>
  <si>
    <t>2320420</t>
  </si>
  <si>
    <r>
      <rPr>
        <sz val="11"/>
        <rFont val="仿宋_GB2312"/>
        <charset val="134"/>
      </rPr>
      <t>污水处理费债务付息支出</t>
    </r>
  </si>
  <si>
    <t>2320431</t>
  </si>
  <si>
    <r>
      <rPr>
        <sz val="11"/>
        <rFont val="仿宋_GB2312"/>
        <charset val="134"/>
      </rPr>
      <t>土地储备专项债券付息支出</t>
    </r>
  </si>
  <si>
    <t>2320432</t>
  </si>
  <si>
    <r>
      <rPr>
        <sz val="11"/>
        <rFont val="仿宋_GB2312"/>
        <charset val="134"/>
      </rPr>
      <t>政府收费公路专项债券付息支出</t>
    </r>
  </si>
  <si>
    <t>2320433</t>
  </si>
  <si>
    <r>
      <rPr>
        <sz val="11"/>
        <rFont val="仿宋_GB2312"/>
        <charset val="134"/>
      </rPr>
      <t>棚户区改造专项债券付息支出</t>
    </r>
  </si>
  <si>
    <t>2320498</t>
  </si>
  <si>
    <r>
      <rPr>
        <sz val="11"/>
        <rFont val="仿宋_GB2312"/>
        <charset val="134"/>
      </rPr>
      <t>其他地方自行试点项目收益专项债券付息支出</t>
    </r>
  </si>
  <si>
    <t>2320499</t>
  </si>
  <si>
    <r>
      <rPr>
        <sz val="11"/>
        <rFont val="仿宋_GB2312"/>
        <charset val="134"/>
      </rPr>
      <t>其他政府性基金债务付息支出</t>
    </r>
  </si>
  <si>
    <r>
      <rPr>
        <sz val="11"/>
        <rFont val="仿宋_GB2312"/>
        <charset val="134"/>
      </rPr>
      <t>债务发行费用支出</t>
    </r>
  </si>
  <si>
    <t>23304</t>
  </si>
  <si>
    <r>
      <rPr>
        <sz val="11"/>
        <rFont val="仿宋_GB2312"/>
        <charset val="134"/>
      </rPr>
      <t>地方政府专项债务发行费用支出</t>
    </r>
  </si>
  <si>
    <t>2330401</t>
  </si>
  <si>
    <r>
      <rPr>
        <sz val="11"/>
        <rFont val="仿宋_GB2312"/>
        <charset val="134"/>
      </rPr>
      <t>海南省高等级公路车辆通行附加费债务发行费用支出</t>
    </r>
  </si>
  <si>
    <t>2330405</t>
  </si>
  <si>
    <r>
      <rPr>
        <sz val="11"/>
        <rFont val="仿宋_GB2312"/>
        <charset val="134"/>
      </rPr>
      <t>国家电影事业发展专项资金债务发行费用支出</t>
    </r>
  </si>
  <si>
    <t>2330411</t>
  </si>
  <si>
    <r>
      <rPr>
        <sz val="11"/>
        <rFont val="仿宋_GB2312"/>
        <charset val="134"/>
      </rPr>
      <t>国有土地使用权出让金债务发行费用支出</t>
    </r>
  </si>
  <si>
    <t>2330413</t>
  </si>
  <si>
    <r>
      <rPr>
        <sz val="11"/>
        <rFont val="仿宋_GB2312"/>
        <charset val="134"/>
      </rPr>
      <t>农业土地开发资金债务发行费用支出</t>
    </r>
  </si>
  <si>
    <t>2330414</t>
  </si>
  <si>
    <r>
      <rPr>
        <sz val="11"/>
        <rFont val="仿宋_GB2312"/>
        <charset val="134"/>
      </rPr>
      <t>大中型水库库区基金债务发行费用支出</t>
    </r>
  </si>
  <si>
    <t>2330416</t>
  </si>
  <si>
    <r>
      <rPr>
        <sz val="11"/>
        <rFont val="仿宋_GB2312"/>
        <charset val="134"/>
      </rPr>
      <t>城市基础设施配套费债务发行费用支出</t>
    </r>
  </si>
  <si>
    <t>2330417</t>
  </si>
  <si>
    <r>
      <rPr>
        <sz val="11"/>
        <rFont val="仿宋_GB2312"/>
        <charset val="134"/>
      </rPr>
      <t>小型水库移民扶助基金债务发行费用支出</t>
    </r>
  </si>
  <si>
    <t>2330418</t>
  </si>
  <si>
    <r>
      <rPr>
        <sz val="11"/>
        <rFont val="仿宋_GB2312"/>
        <charset val="134"/>
      </rPr>
      <t>国家重大水利工程建设基金债务发行费用支出</t>
    </r>
  </si>
  <si>
    <t>2330419</t>
  </si>
  <si>
    <r>
      <rPr>
        <sz val="11"/>
        <rFont val="仿宋_GB2312"/>
        <charset val="134"/>
      </rPr>
      <t>车辆通行费债务发行费用支出</t>
    </r>
  </si>
  <si>
    <t>2330420</t>
  </si>
  <si>
    <r>
      <rPr>
        <sz val="11"/>
        <rFont val="仿宋_GB2312"/>
        <charset val="134"/>
      </rPr>
      <t>污水处理费债务发行费用支出</t>
    </r>
  </si>
  <si>
    <t>2330431</t>
  </si>
  <si>
    <r>
      <rPr>
        <sz val="11"/>
        <rFont val="仿宋_GB2312"/>
        <charset val="134"/>
      </rPr>
      <t>土地储备专项债券发行费用支出</t>
    </r>
  </si>
  <si>
    <t>2330432</t>
  </si>
  <si>
    <r>
      <rPr>
        <sz val="11"/>
        <rFont val="仿宋_GB2312"/>
        <charset val="134"/>
      </rPr>
      <t>政府收费公路专项债券发行费用支出</t>
    </r>
  </si>
  <si>
    <t>2330433</t>
  </si>
  <si>
    <r>
      <rPr>
        <sz val="11"/>
        <rFont val="仿宋_GB2312"/>
        <charset val="134"/>
      </rPr>
      <t>棚户区改造专项债券发行费用支出</t>
    </r>
  </si>
  <si>
    <t>2330498</t>
  </si>
  <si>
    <r>
      <rPr>
        <sz val="11"/>
        <rFont val="仿宋_GB2312"/>
        <charset val="134"/>
      </rPr>
      <t>其他地方自行试点项目收益专项债券发行费用支出</t>
    </r>
  </si>
  <si>
    <t>2330499</t>
  </si>
  <si>
    <r>
      <rPr>
        <sz val="11"/>
        <rFont val="仿宋_GB2312"/>
        <charset val="134"/>
      </rPr>
      <t>其他政府性基金债务发行费用支出</t>
    </r>
  </si>
  <si>
    <t>234</t>
  </si>
  <si>
    <r>
      <rPr>
        <sz val="11"/>
        <rFont val="仿宋_GB2312"/>
        <charset val="134"/>
      </rPr>
      <t>抗疫特别国债安排的支出</t>
    </r>
  </si>
  <si>
    <t>23401</t>
  </si>
  <si>
    <r>
      <rPr>
        <sz val="11"/>
        <rFont val="仿宋_GB2312"/>
        <charset val="134"/>
      </rPr>
      <t>基础设施建设</t>
    </r>
  </si>
  <si>
    <t>2340101</t>
  </si>
  <si>
    <r>
      <rPr>
        <sz val="11"/>
        <rFont val="仿宋_GB2312"/>
        <charset val="134"/>
      </rPr>
      <t>公共卫生体系建设</t>
    </r>
  </si>
  <si>
    <t>2340102</t>
  </si>
  <si>
    <r>
      <rPr>
        <sz val="11"/>
        <rFont val="仿宋_GB2312"/>
        <charset val="134"/>
      </rPr>
      <t>重大疫情防控救治体系建设</t>
    </r>
  </si>
  <si>
    <t>2340103</t>
  </si>
  <si>
    <r>
      <rPr>
        <sz val="11"/>
        <rFont val="仿宋_GB2312"/>
        <charset val="134"/>
      </rPr>
      <t>粮食安全</t>
    </r>
  </si>
  <si>
    <t>2340104</t>
  </si>
  <si>
    <r>
      <rPr>
        <sz val="11"/>
        <rFont val="仿宋_GB2312"/>
        <charset val="134"/>
      </rPr>
      <t>能源安全</t>
    </r>
  </si>
  <si>
    <t>2340105</t>
  </si>
  <si>
    <r>
      <rPr>
        <sz val="11"/>
        <rFont val="仿宋_GB2312"/>
        <charset val="134"/>
      </rPr>
      <t>应急物资保障</t>
    </r>
  </si>
  <si>
    <t>2340106</t>
  </si>
  <si>
    <r>
      <rPr>
        <sz val="11"/>
        <rFont val="仿宋_GB2312"/>
        <charset val="134"/>
      </rPr>
      <t>产业链改造升级</t>
    </r>
  </si>
  <si>
    <t>2340107</t>
  </si>
  <si>
    <r>
      <rPr>
        <sz val="11"/>
        <rFont val="仿宋_GB2312"/>
        <charset val="134"/>
      </rPr>
      <t>城镇老旧小区改造</t>
    </r>
  </si>
  <si>
    <t>2340108</t>
  </si>
  <si>
    <r>
      <rPr>
        <sz val="11"/>
        <rFont val="仿宋_GB2312"/>
        <charset val="134"/>
      </rPr>
      <t>生态环境治理</t>
    </r>
  </si>
  <si>
    <t>2340109</t>
  </si>
  <si>
    <r>
      <rPr>
        <sz val="11"/>
        <rFont val="仿宋_GB2312"/>
        <charset val="134"/>
      </rPr>
      <t>交通基础设施建设</t>
    </r>
  </si>
  <si>
    <t>2340110</t>
  </si>
  <si>
    <r>
      <rPr>
        <sz val="11"/>
        <rFont val="仿宋_GB2312"/>
        <charset val="134"/>
      </rPr>
      <t>市政设施建设</t>
    </r>
  </si>
  <si>
    <t>2340111</t>
  </si>
  <si>
    <r>
      <rPr>
        <sz val="11"/>
        <rFont val="仿宋_GB2312"/>
        <charset val="134"/>
      </rPr>
      <t>重大区域规划基础设施建设</t>
    </r>
  </si>
  <si>
    <t>2340199</t>
  </si>
  <si>
    <r>
      <rPr>
        <sz val="11"/>
        <rFont val="仿宋_GB2312"/>
        <charset val="134"/>
      </rPr>
      <t>其他基础设施建设</t>
    </r>
  </si>
  <si>
    <t>23402</t>
  </si>
  <si>
    <r>
      <rPr>
        <sz val="11"/>
        <rFont val="仿宋_GB2312"/>
        <charset val="134"/>
      </rPr>
      <t>抗疫相关支出</t>
    </r>
  </si>
  <si>
    <t>2340201</t>
  </si>
  <si>
    <r>
      <rPr>
        <sz val="11"/>
        <rFont val="仿宋_GB2312"/>
        <charset val="134"/>
      </rPr>
      <t>减免房租补贴</t>
    </r>
  </si>
  <si>
    <t>2340202</t>
  </si>
  <si>
    <r>
      <rPr>
        <sz val="11"/>
        <rFont val="仿宋_GB2312"/>
        <charset val="134"/>
      </rPr>
      <t>重点企业贷款贴息</t>
    </r>
  </si>
  <si>
    <t>2340203</t>
  </si>
  <si>
    <r>
      <rPr>
        <sz val="11"/>
        <rFont val="仿宋_GB2312"/>
        <charset val="134"/>
      </rPr>
      <t>创业担保贷款贴息</t>
    </r>
  </si>
  <si>
    <t>2340204</t>
  </si>
  <si>
    <r>
      <rPr>
        <sz val="11"/>
        <rFont val="仿宋_GB2312"/>
        <charset val="134"/>
      </rPr>
      <t>援企稳岗补贴</t>
    </r>
  </si>
  <si>
    <t>2340205</t>
  </si>
  <si>
    <r>
      <rPr>
        <sz val="11"/>
        <rFont val="仿宋_GB2312"/>
        <charset val="134"/>
      </rPr>
      <t>困难群众基本生活补助</t>
    </r>
  </si>
  <si>
    <t>2340299</t>
  </si>
  <si>
    <r>
      <rPr>
        <sz val="11"/>
        <rFont val="仿宋_GB2312"/>
        <charset val="134"/>
      </rPr>
      <t>其他抗疫相关支出</t>
    </r>
  </si>
  <si>
    <r>
      <rPr>
        <b/>
        <sz val="11"/>
        <rFont val="仿宋_GB2312"/>
        <charset val="134"/>
      </rPr>
      <t>地方本级收入合计</t>
    </r>
  </si>
  <si>
    <r>
      <rPr>
        <b/>
        <sz val="11"/>
        <rFont val="仿宋_GB2312"/>
        <charset val="134"/>
      </rPr>
      <t>地方本级支出合计</t>
    </r>
  </si>
  <si>
    <t>105</t>
  </si>
  <si>
    <r>
      <rPr>
        <sz val="11"/>
        <rFont val="仿宋_GB2312"/>
        <charset val="134"/>
      </rPr>
      <t>债务收入</t>
    </r>
  </si>
  <si>
    <r>
      <rPr>
        <sz val="11"/>
        <rFont val="仿宋_GB2312"/>
        <charset val="134"/>
      </rPr>
      <t>转移性支出</t>
    </r>
  </si>
  <si>
    <t>10504</t>
  </si>
  <si>
    <r>
      <rPr>
        <sz val="11"/>
        <rFont val="仿宋_GB2312"/>
        <charset val="134"/>
      </rPr>
      <t>地方政府债务收入</t>
    </r>
  </si>
  <si>
    <t>23004</t>
  </si>
  <si>
    <r>
      <rPr>
        <sz val="11"/>
        <rFont val="仿宋_GB2312"/>
        <charset val="134"/>
      </rPr>
      <t>政府性基金转移支付</t>
    </r>
  </si>
  <si>
    <t>1050402</t>
  </si>
  <si>
    <r>
      <rPr>
        <sz val="11"/>
        <rFont val="仿宋_GB2312"/>
        <charset val="134"/>
      </rPr>
      <t>专项债务收入</t>
    </r>
  </si>
  <si>
    <t>23006</t>
  </si>
  <si>
    <r>
      <rPr>
        <sz val="11"/>
        <rFont val="仿宋_GB2312"/>
        <charset val="134"/>
      </rPr>
      <t>上解支出</t>
    </r>
  </si>
  <si>
    <t>2300603</t>
  </si>
  <si>
    <r>
      <rPr>
        <sz val="11"/>
        <rFont val="仿宋_GB2312"/>
        <charset val="134"/>
      </rPr>
      <t>政府性基金上解支出</t>
    </r>
  </si>
  <si>
    <t>110</t>
  </si>
  <si>
    <r>
      <rPr>
        <sz val="11"/>
        <rFont val="仿宋_GB2312"/>
        <charset val="134"/>
      </rPr>
      <t>转移性收入</t>
    </r>
  </si>
  <si>
    <t>23008</t>
  </si>
  <si>
    <r>
      <rPr>
        <sz val="11"/>
        <rFont val="仿宋_GB2312"/>
        <charset val="134"/>
      </rPr>
      <t>调出资金</t>
    </r>
  </si>
  <si>
    <t>11004</t>
  </si>
  <si>
    <r>
      <rPr>
        <sz val="11"/>
        <rFont val="仿宋_GB2312"/>
        <charset val="134"/>
      </rPr>
      <t>政府性基金转移支付收入</t>
    </r>
  </si>
  <si>
    <t>2300802</t>
  </si>
  <si>
    <r>
      <rPr>
        <sz val="11"/>
        <rFont val="仿宋_GB2312"/>
        <charset val="134"/>
      </rPr>
      <t>政府性基金预算调出资金</t>
    </r>
  </si>
  <si>
    <t>11006</t>
  </si>
  <si>
    <r>
      <rPr>
        <sz val="11"/>
        <rFont val="仿宋_GB2312"/>
        <charset val="134"/>
      </rPr>
      <t>上解收入</t>
    </r>
  </si>
  <si>
    <t>23009</t>
  </si>
  <si>
    <r>
      <rPr>
        <sz val="11"/>
        <rFont val="仿宋_GB2312"/>
        <charset val="134"/>
      </rPr>
      <t>年终结余</t>
    </r>
  </si>
  <si>
    <t>1100603</t>
  </si>
  <si>
    <r>
      <rPr>
        <sz val="11"/>
        <rFont val="仿宋_GB2312"/>
        <charset val="134"/>
      </rPr>
      <t>政府性基金上解收入</t>
    </r>
  </si>
  <si>
    <t>2300902</t>
  </si>
  <si>
    <r>
      <rPr>
        <sz val="11"/>
        <rFont val="仿宋_GB2312"/>
        <charset val="134"/>
      </rPr>
      <t>政府性基金年终结余</t>
    </r>
  </si>
  <si>
    <t>11008</t>
  </si>
  <si>
    <r>
      <rPr>
        <sz val="11"/>
        <rFont val="仿宋_GB2312"/>
        <charset val="134"/>
      </rPr>
      <t>上年结余收入</t>
    </r>
  </si>
  <si>
    <t>23011</t>
  </si>
  <si>
    <r>
      <rPr>
        <sz val="11"/>
        <rFont val="仿宋_GB2312"/>
        <charset val="134"/>
      </rPr>
      <t>债务转贷支出</t>
    </r>
  </si>
  <si>
    <t>1100802</t>
  </si>
  <si>
    <r>
      <rPr>
        <sz val="11"/>
        <rFont val="仿宋_GB2312"/>
        <charset val="134"/>
      </rPr>
      <t>政府性基金预算上年结余收入</t>
    </r>
  </si>
  <si>
    <t>11009</t>
  </si>
  <si>
    <r>
      <rPr>
        <sz val="11"/>
        <rFont val="仿宋_GB2312"/>
        <charset val="134"/>
      </rPr>
      <t>调入资金</t>
    </r>
  </si>
  <si>
    <t>1100902</t>
  </si>
  <si>
    <r>
      <rPr>
        <sz val="11"/>
        <rFont val="仿宋_GB2312"/>
        <charset val="134"/>
      </rPr>
      <t>调入政府性基金预算资金</t>
    </r>
  </si>
  <si>
    <t>110090299</t>
  </si>
  <si>
    <r>
      <rPr>
        <sz val="11"/>
        <rFont val="仿宋_GB2312"/>
        <charset val="134"/>
      </rPr>
      <t>其他调入政府性基金预算资金</t>
    </r>
  </si>
  <si>
    <t>11011</t>
  </si>
  <si>
    <r>
      <rPr>
        <sz val="11"/>
        <rFont val="仿宋_GB2312"/>
        <charset val="134"/>
      </rPr>
      <t>债务转贷收入</t>
    </r>
  </si>
  <si>
    <r>
      <rPr>
        <sz val="11"/>
        <rFont val="仿宋_GB2312"/>
        <charset val="134"/>
      </rPr>
      <t>债务还本支出</t>
    </r>
  </si>
  <si>
    <t>1101102</t>
  </si>
  <si>
    <r>
      <rPr>
        <sz val="11"/>
        <rFont val="仿宋_GB2312"/>
        <charset val="134"/>
      </rPr>
      <t>地方政府专项债务转贷收入</t>
    </r>
  </si>
  <si>
    <t>23104</t>
  </si>
  <si>
    <r>
      <rPr>
        <sz val="11"/>
        <rFont val="仿宋_GB2312"/>
        <charset val="134"/>
      </rPr>
      <t>地方政府专项债务还本支出</t>
    </r>
  </si>
  <si>
    <r>
      <rPr>
        <b/>
        <sz val="11"/>
        <rFont val="仿宋_GB2312"/>
        <charset val="134"/>
      </rPr>
      <t>收入总计</t>
    </r>
  </si>
  <si>
    <r>
      <rPr>
        <b/>
        <sz val="11"/>
        <rFont val="仿宋_GB2312"/>
        <charset val="134"/>
      </rPr>
      <t>支出总计</t>
    </r>
  </si>
  <si>
    <t>表十九</t>
  </si>
  <si>
    <t>晋城市城区2024年政府性基金收入预期表</t>
  </si>
  <si>
    <t>2023年              完成数</t>
  </si>
  <si>
    <t>2024年              预算数</t>
  </si>
  <si>
    <t>2024年预算数为2023年完成数的%</t>
  </si>
  <si>
    <t>政府性基金预算收入合计</t>
  </si>
  <si>
    <t>一、农业土地开发资金收入</t>
  </si>
  <si>
    <t>二、国有土地使用权出让收入</t>
  </si>
  <si>
    <t>三、国有土地收益基金收入</t>
  </si>
  <si>
    <t>四、大中型水库移民后期扶持基金收入</t>
  </si>
  <si>
    <t>五、小型水库移民扶助基金收入</t>
  </si>
  <si>
    <t>六、旅游发展基金收入</t>
  </si>
  <si>
    <t>七、城市基础设施配套费</t>
  </si>
  <si>
    <t>八、国家重大水利工程建设基金收入</t>
  </si>
  <si>
    <t>九、农业土地开发资金收入</t>
  </si>
  <si>
    <t>十、专项债务对应项目专项收入</t>
  </si>
  <si>
    <t>十一、污水处理费收入</t>
  </si>
  <si>
    <t>十二、彩票发行机构和彩票销售机构的业务费用</t>
  </si>
  <si>
    <t>十三、其他政府性基金收入</t>
  </si>
  <si>
    <r>
      <rPr>
        <sz val="14"/>
        <color rgb="FF000000"/>
        <rFont val="FZLiShu-S01"/>
        <charset val="134"/>
      </rPr>
      <t>表二十</t>
    </r>
  </si>
  <si>
    <t>晋城市城区2024年政府性基金预算支出（草案）</t>
  </si>
  <si>
    <t>项   目</t>
  </si>
  <si>
    <t>2023年               执行数</t>
  </si>
  <si>
    <t>2024年               预算数</t>
  </si>
  <si>
    <t>2023年预算数为2022年执行数的%</t>
  </si>
  <si>
    <t>政府性基金预算支出合计</t>
  </si>
  <si>
    <t>一、科学技术支出</t>
  </si>
  <si>
    <t>二、文化旅游体育与传媒</t>
  </si>
  <si>
    <t xml:space="preserve">    国家电影事业发展专项资金安排的支出</t>
  </si>
  <si>
    <t xml:space="preserve">    旅游发展基金支出</t>
  </si>
  <si>
    <t>三、社会保障和就业</t>
  </si>
  <si>
    <t xml:space="preserve">    大中型水库移民后期扶持基金支出</t>
  </si>
  <si>
    <t xml:space="preserve">    小型水库移民扶持基金支出</t>
  </si>
  <si>
    <t>四、城乡社区支出</t>
  </si>
  <si>
    <t xml:space="preserve">    污水处理费安排的支出</t>
  </si>
  <si>
    <t xml:space="preserve">    国有土地使用权出让收入安排的支出</t>
  </si>
  <si>
    <t xml:space="preserve">    棚户区改造专项债券收入安排的支出</t>
  </si>
  <si>
    <t xml:space="preserve">    国有土地收益基金支出</t>
  </si>
  <si>
    <t xml:space="preserve">    农业土地开发资金支出</t>
  </si>
  <si>
    <t xml:space="preserve">    土地储备专项债券收入安排的支出</t>
  </si>
  <si>
    <t xml:space="preserve">    城市基础设施配套费安排的支出</t>
  </si>
  <si>
    <t>五、农林水支出</t>
  </si>
  <si>
    <t xml:space="preserve">    大中型水库库区基金安排的支出</t>
  </si>
  <si>
    <t xml:space="preserve">    三峡水库库区基金支出</t>
  </si>
  <si>
    <t xml:space="preserve">    国家重大水利工程建设基金安排的支出</t>
  </si>
  <si>
    <t>六、资源勘探信息等支出</t>
  </si>
  <si>
    <t xml:space="preserve">    农网还贷资金支出</t>
  </si>
  <si>
    <t>七、商业服务业等支出</t>
  </si>
  <si>
    <t>八、其他支出</t>
  </si>
  <si>
    <t xml:space="preserve">    其他政府性基金及对应专项债务收入安排的支出</t>
  </si>
  <si>
    <t xml:space="preserve">    彩票公益金安排的支出</t>
  </si>
  <si>
    <t>九、债务付息支出</t>
  </si>
  <si>
    <t xml:space="preserve">      地方政府专项债务付息支出</t>
  </si>
  <si>
    <t>十、债务发行费用</t>
  </si>
  <si>
    <r>
      <rPr>
        <sz val="14"/>
        <color rgb="FF000000"/>
        <rFont val="FZLiShu-S01"/>
        <charset val="134"/>
      </rPr>
      <t>表二十一</t>
    </r>
  </si>
  <si>
    <t>晋城城区2024年国有资本经营预算收支预算情况表</t>
  </si>
  <si>
    <r>
      <rPr>
        <sz val="14"/>
        <color rgb="FF000000"/>
        <rFont val="FZLiShu-S01"/>
        <charset val="134"/>
      </rPr>
      <t>表二十二</t>
    </r>
  </si>
  <si>
    <t>晋城市城区2024年社会保险基金预算收支情况总表</t>
  </si>
  <si>
    <r>
      <rPr>
        <sz val="14"/>
        <color rgb="FF000000"/>
        <rFont val="FZLiShu-S01"/>
        <charset val="134"/>
      </rPr>
      <t>表二十三</t>
    </r>
  </si>
  <si>
    <t>晋城市城区2024年社会保险基金预算收入</t>
  </si>
  <si>
    <t>2024年                 预算数</t>
  </si>
  <si>
    <t>预算数为              完成数的%</t>
  </si>
  <si>
    <r>
      <rPr>
        <sz val="14"/>
        <color rgb="FF000000"/>
        <rFont val="FZLiShu-S01"/>
        <charset val="134"/>
      </rPr>
      <t>表二十四</t>
    </r>
  </si>
  <si>
    <t>晋城市城区2024年社会保险基金预算支出</t>
  </si>
  <si>
    <t>2023年           完成数</t>
  </si>
  <si>
    <t>2024年            预算数</t>
  </si>
  <si>
    <t>预算数为          执行数的%</t>
  </si>
  <si>
    <r>
      <rPr>
        <sz val="14"/>
        <color rgb="FF000000"/>
        <rFont val="FZLiShu-S01"/>
        <charset val="134"/>
      </rPr>
      <t>表二十五</t>
    </r>
  </si>
  <si>
    <t>晋城市城区2023年政府债务执行情况表</t>
  </si>
  <si>
    <t>一般债务</t>
  </si>
  <si>
    <t>专项债务</t>
  </si>
  <si>
    <t>备注</t>
  </si>
  <si>
    <r>
      <rPr>
        <sz val="12"/>
        <color rgb="FF000000"/>
        <rFont val="仿宋_GB2312"/>
        <charset val="134"/>
      </rPr>
      <t>2023年末政府债务限额</t>
    </r>
  </si>
  <si>
    <t>2023年末政府债务余额</t>
  </si>
  <si>
    <t xml:space="preserve">   其中：2023年新增政府债务</t>
  </si>
  <si>
    <t>一般债务840万元，其中800万元用于文物修缮，40万元用于水利建设；专项债务16800万元，其中1500万元用于太平仙幼儿园建设项目，15300万元用于第二批老旧小区配套基础设施改造工程。</t>
  </si>
  <si>
    <r>
      <rPr>
        <sz val="12"/>
        <color rgb="FF000000"/>
        <rFont val="仿宋_GB2312"/>
        <charset val="134"/>
      </rPr>
      <t>2023年政府债券还本支出</t>
    </r>
  </si>
  <si>
    <r>
      <rPr>
        <sz val="12"/>
        <color rgb="FF000000"/>
        <rFont val="仿宋_GB2312"/>
        <charset val="134"/>
      </rPr>
      <t>2023年政府债券利息支出</t>
    </r>
  </si>
  <si>
    <r>
      <rPr>
        <sz val="14"/>
        <color rgb="FF000000"/>
        <rFont val="FZLiShu-S01"/>
        <charset val="134"/>
      </rPr>
      <t>表二十六</t>
    </r>
  </si>
  <si>
    <r>
      <rPr>
        <sz val="18"/>
        <rFont val="Times New Roman"/>
        <charset val="134"/>
      </rPr>
      <t>2024</t>
    </r>
    <r>
      <rPr>
        <sz val="18"/>
        <rFont val="方正小标宋简体"/>
        <charset val="134"/>
      </rPr>
      <t>年一般公共预算支出</t>
    </r>
    <r>
      <rPr>
        <sz val="18"/>
        <rFont val="Times New Roman"/>
        <charset val="134"/>
      </rPr>
      <t>“</t>
    </r>
    <r>
      <rPr>
        <sz val="18"/>
        <rFont val="方正小标宋简体"/>
        <charset val="134"/>
      </rPr>
      <t>三公</t>
    </r>
    <r>
      <rPr>
        <sz val="18"/>
        <rFont val="Times New Roman"/>
        <charset val="134"/>
      </rPr>
      <t>”</t>
    </r>
    <r>
      <rPr>
        <sz val="18"/>
        <rFont val="方正小标宋简体"/>
        <charset val="134"/>
      </rPr>
      <t>经费预算表</t>
    </r>
  </si>
  <si>
    <r>
      <rPr>
        <sz val="11"/>
        <color indexed="8"/>
        <rFont val="黑体"/>
        <charset val="134"/>
      </rPr>
      <t>项目名称</t>
    </r>
  </si>
  <si>
    <r>
      <rPr>
        <sz val="11"/>
        <color indexed="8"/>
        <rFont val="黑体"/>
        <charset val="134"/>
      </rPr>
      <t>上年预算数</t>
    </r>
  </si>
  <si>
    <t>因公出国（境）费</t>
  </si>
  <si>
    <t>公务用车购置及运行费</t>
  </si>
  <si>
    <t>小计</t>
  </si>
  <si>
    <t>公务用车购置费</t>
  </si>
  <si>
    <t>公务用车运行费</t>
  </si>
  <si>
    <t>公务接待费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</si>
</sst>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 numFmtId="177" formatCode="0.0%_ ;[Red]\-0.0%\ ;\ "/>
    <numFmt numFmtId="178" formatCode="0_ "/>
    <numFmt numFmtId="179" formatCode="0.00_ "/>
    <numFmt numFmtId="180" formatCode="0_);[Red]\(0\)"/>
    <numFmt numFmtId="181" formatCode="0.0%_ ;[Red]\-0.0%\ ;"/>
    <numFmt numFmtId="182" formatCode="0.00_);[Red]\(0.00\)"/>
  </numFmts>
  <fonts count="65">
    <font>
      <sz val="11"/>
      <color theme="1"/>
      <name val="宋体"/>
      <charset val="134"/>
      <scheme val="minor"/>
    </font>
    <font>
      <sz val="12"/>
      <name val="黑体"/>
      <charset val="134"/>
    </font>
    <font>
      <sz val="11"/>
      <name val="宋体"/>
      <charset val="134"/>
    </font>
    <font>
      <b/>
      <sz val="11"/>
      <name val="宋体"/>
      <charset val="134"/>
    </font>
    <font>
      <sz val="12"/>
      <name val="宋体"/>
      <charset val="134"/>
    </font>
    <font>
      <sz val="14"/>
      <color rgb="FF000000"/>
      <name val="FZLiShu-S01"/>
      <charset val="134"/>
    </font>
    <font>
      <sz val="18"/>
      <name val="Times New Roman"/>
      <charset val="134"/>
    </font>
    <font>
      <sz val="11"/>
      <name val="仿宋_GB2312"/>
      <charset val="134"/>
    </font>
    <font>
      <sz val="11"/>
      <color indexed="8"/>
      <name val="Times New Roman"/>
      <charset val="134"/>
    </font>
    <font>
      <sz val="11"/>
      <name val="Times New Roman"/>
      <charset val="134"/>
    </font>
    <font>
      <sz val="11"/>
      <color indexed="8"/>
      <name val="仿宋_GB2312"/>
      <charset val="134"/>
    </font>
    <font>
      <b/>
      <sz val="16"/>
      <color rgb="FF000000"/>
      <name val="宋体"/>
      <charset val="134"/>
    </font>
    <font>
      <b/>
      <sz val="15.95"/>
      <color rgb="FF000000"/>
      <name val="STZhongsong"/>
      <charset val="134"/>
    </font>
    <font>
      <sz val="12"/>
      <color rgb="FF000000"/>
      <name val="KaiTi_GB2312"/>
      <charset val="134"/>
    </font>
    <font>
      <sz val="12"/>
      <color rgb="FF000000"/>
      <name val="仿宋_GB2312"/>
      <charset val="134"/>
    </font>
    <font>
      <sz val="9"/>
      <color rgb="FF000000"/>
      <name val="仿宋_GB2312"/>
      <charset val="134"/>
    </font>
    <font>
      <sz val="16"/>
      <name val="方正小标宋简体"/>
      <charset val="134"/>
    </font>
    <font>
      <sz val="10"/>
      <name val="宋体"/>
      <charset val="134"/>
    </font>
    <font>
      <b/>
      <sz val="10"/>
      <name val="宋体"/>
      <charset val="134"/>
    </font>
    <font>
      <b/>
      <sz val="10"/>
      <name val="黑体"/>
      <charset val="134"/>
    </font>
    <font>
      <sz val="10"/>
      <name val="Helv"/>
      <charset val="134"/>
    </font>
    <font>
      <sz val="11"/>
      <name val="宋体"/>
      <charset val="134"/>
      <scheme val="minor"/>
    </font>
    <font>
      <sz val="9"/>
      <name val="宋体"/>
      <charset val="134"/>
    </font>
    <font>
      <b/>
      <sz val="16"/>
      <name val="黑体"/>
      <charset val="134"/>
    </font>
    <font>
      <b/>
      <sz val="11"/>
      <name val="宋体"/>
      <charset val="134"/>
      <scheme val="minor"/>
    </font>
    <font>
      <sz val="11"/>
      <color rgb="FFFF0000"/>
      <name val="宋体"/>
      <charset val="134"/>
      <scheme val="minor"/>
    </font>
    <font>
      <sz val="11"/>
      <name val="黑体"/>
      <charset val="134"/>
    </font>
    <font>
      <sz val="11"/>
      <color indexed="0"/>
      <name val="Times New Roman"/>
      <charset val="134"/>
    </font>
    <font>
      <b/>
      <sz val="11"/>
      <name val="Times New Roman"/>
      <charset val="134"/>
    </font>
    <font>
      <sz val="11"/>
      <color rgb="FFFF0000"/>
      <name val="黑体"/>
      <charset val="134"/>
    </font>
    <font>
      <sz val="10"/>
      <color indexed="8"/>
      <name val="宋体"/>
      <charset val="134"/>
    </font>
    <font>
      <sz val="11"/>
      <color indexed="8"/>
      <name val="宋体"/>
      <charset val="134"/>
      <scheme val="minor"/>
    </font>
    <font>
      <sz val="14"/>
      <color rgb="FF000000"/>
      <name val="宋体"/>
      <charset val="134"/>
    </font>
    <font>
      <b/>
      <sz val="14"/>
      <name val="宋体"/>
      <charset val="134"/>
    </font>
    <font>
      <sz val="11"/>
      <color rgb="FF000000"/>
      <name val="宋体"/>
      <charset val="134"/>
    </font>
    <font>
      <b/>
      <sz val="14"/>
      <color rgb="FF000000"/>
      <name val="仿宋_GB2312"/>
      <charset val="134"/>
    </font>
    <font>
      <b/>
      <sz val="12"/>
      <color rgb="FF000000"/>
      <name val="仿宋_GB2312"/>
      <charset val="134"/>
    </font>
    <font>
      <sz val="11"/>
      <color rgb="FF000000"/>
      <name val="仿宋_GB2312"/>
      <charset val="134"/>
    </font>
    <font>
      <b/>
      <sz val="12"/>
      <name val="宋体"/>
      <charset val="134"/>
    </font>
    <font>
      <sz val="10"/>
      <color theme="1"/>
      <name val="宋体"/>
      <charset val="134"/>
      <scheme val="minor"/>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方正小标宋简体"/>
      <charset val="134"/>
    </font>
    <font>
      <sz val="11"/>
      <color indexed="8"/>
      <name val="黑体"/>
      <charset val="134"/>
    </font>
    <font>
      <sz val="11"/>
      <color indexed="0"/>
      <name val="仿宋_GB2312"/>
      <charset val="134"/>
    </font>
    <font>
      <b/>
      <sz val="11"/>
      <name val="仿宋_GB2312"/>
      <charset val="134"/>
    </font>
    <font>
      <sz val="9"/>
      <name val="宋体"/>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
        <bgColor indexed="64"/>
      </patternFill>
    </fill>
    <fill>
      <patternFill patternType="solid">
        <fgColor rgb="FFFFFFFF"/>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rgb="FFADADAD"/>
      </right>
      <top/>
      <bottom style="thin">
        <color rgb="FFADADAD"/>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auto="1"/>
      </right>
      <top/>
      <bottom/>
      <diagonal/>
    </border>
    <border>
      <left style="medium">
        <color auto="1"/>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7" borderId="17"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8" applyNumberFormat="0" applyFill="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8" fillId="0" borderId="0" applyNumberFormat="0" applyFill="0" applyBorder="0" applyAlignment="0" applyProtection="0">
      <alignment vertical="center"/>
    </xf>
    <xf numFmtId="0" fontId="49" fillId="8" borderId="20" applyNumberFormat="0" applyAlignment="0" applyProtection="0">
      <alignment vertical="center"/>
    </xf>
    <xf numFmtId="0" fontId="50" fillId="9" borderId="21" applyNumberFormat="0" applyAlignment="0" applyProtection="0">
      <alignment vertical="center"/>
    </xf>
    <xf numFmtId="0" fontId="51" fillId="9" borderId="20" applyNumberFormat="0" applyAlignment="0" applyProtection="0">
      <alignment vertical="center"/>
    </xf>
    <xf numFmtId="0" fontId="52" fillId="10" borderId="22" applyNumberFormat="0" applyAlignment="0" applyProtection="0">
      <alignment vertical="center"/>
    </xf>
    <xf numFmtId="0" fontId="53" fillId="0" borderId="23" applyNumberFormat="0" applyFill="0" applyAlignment="0" applyProtection="0">
      <alignment vertical="center"/>
    </xf>
    <xf numFmtId="0" fontId="54" fillId="0" borderId="24" applyNumberFormat="0" applyFill="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58" fillId="34" borderId="0" applyNumberFormat="0" applyBorder="0" applyAlignment="0" applyProtection="0">
      <alignment vertical="center"/>
    </xf>
    <xf numFmtId="0" fontId="59" fillId="35" borderId="0" applyNumberFormat="0" applyBorder="0" applyAlignment="0" applyProtection="0">
      <alignment vertical="center"/>
    </xf>
    <xf numFmtId="0" fontId="59" fillId="36" borderId="0" applyNumberFormat="0" applyBorder="0" applyAlignment="0" applyProtection="0">
      <alignment vertical="center"/>
    </xf>
    <xf numFmtId="0" fontId="58" fillId="37" borderId="0" applyNumberFormat="0" applyBorder="0" applyAlignment="0" applyProtection="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250">
    <xf numFmtId="0" fontId="0" fillId="0" borderId="0" xfId="0">
      <alignment vertical="center"/>
    </xf>
    <xf numFmtId="0" fontId="1" fillId="2" borderId="0" xfId="52" applyFont="1" applyFill="1">
      <alignment vertical="center"/>
    </xf>
    <xf numFmtId="0" fontId="2" fillId="2" borderId="0" xfId="52" applyFont="1" applyFill="1">
      <alignment vertical="center"/>
    </xf>
    <xf numFmtId="0" fontId="3" fillId="2" borderId="0" xfId="53" applyFont="1" applyFill="1" applyAlignment="1"/>
    <xf numFmtId="0" fontId="4" fillId="2" borderId="0" xfId="53" applyFill="1" applyAlignment="1"/>
    <xf numFmtId="0" fontId="4" fillId="2" borderId="0" xfId="53" applyFill="1" applyAlignment="1">
      <alignment horizontal="center"/>
    </xf>
    <xf numFmtId="10" fontId="4" fillId="2" borderId="0" xfId="53" applyNumberFormat="1" applyFill="1" applyAlignment="1">
      <alignment wrapText="1"/>
    </xf>
    <xf numFmtId="0" fontId="5" fillId="0" borderId="0" xfId="0" applyFont="1" applyAlignment="1">
      <alignment horizontal="justify" vertical="center"/>
    </xf>
    <xf numFmtId="0" fontId="6" fillId="2" borderId="0" xfId="52" applyFont="1" applyFill="1" applyAlignment="1">
      <alignment horizontal="center" vertical="center"/>
    </xf>
    <xf numFmtId="0" fontId="2" fillId="2" borderId="0" xfId="52" applyFont="1" applyFill="1" applyAlignment="1">
      <alignment horizontal="center" vertical="center"/>
    </xf>
    <xf numFmtId="10" fontId="7" fillId="2" borderId="1" xfId="52" applyNumberFormat="1" applyFont="1" applyFill="1" applyBorder="1" applyAlignment="1">
      <alignment horizontal="right" vertical="center" wrapText="1"/>
    </xf>
    <xf numFmtId="49" fontId="8" fillId="2" borderId="2" xfId="50" applyNumberFormat="1" applyFont="1" applyFill="1" applyBorder="1" applyAlignment="1">
      <alignment horizontal="center" vertical="center"/>
    </xf>
    <xf numFmtId="49" fontId="8" fillId="2" borderId="3" xfId="50" applyNumberFormat="1" applyFont="1" applyFill="1" applyBorder="1" applyAlignment="1">
      <alignment horizontal="center" vertical="center"/>
    </xf>
    <xf numFmtId="49" fontId="8" fillId="2" borderId="4" xfId="50" applyNumberFormat="1" applyFont="1" applyFill="1" applyBorder="1" applyAlignment="1">
      <alignment horizontal="center" vertical="center"/>
    </xf>
    <xf numFmtId="0" fontId="9" fillId="2" borderId="4" xfId="52" applyFont="1" applyFill="1" applyBorder="1" applyAlignment="1">
      <alignment horizontal="center" vertical="center" wrapText="1"/>
    </xf>
    <xf numFmtId="0" fontId="9" fillId="2" borderId="5" xfId="52" applyFont="1" applyFill="1" applyBorder="1" applyAlignment="1">
      <alignment horizontal="center" vertical="center"/>
    </xf>
    <xf numFmtId="0" fontId="9" fillId="2" borderId="6" xfId="52" applyFont="1" applyFill="1" applyBorder="1" applyAlignment="1">
      <alignment horizontal="center" vertical="center"/>
    </xf>
    <xf numFmtId="0" fontId="9" fillId="2" borderId="7" xfId="52" applyFont="1" applyFill="1" applyBorder="1" applyAlignment="1">
      <alignment horizontal="center" vertical="center"/>
    </xf>
    <xf numFmtId="49" fontId="8" fillId="2" borderId="8" xfId="50" applyNumberFormat="1" applyFont="1" applyFill="1" applyBorder="1" applyAlignment="1">
      <alignment horizontal="center" vertical="center"/>
    </xf>
    <xf numFmtId="49" fontId="8" fillId="2" borderId="9" xfId="50" applyNumberFormat="1" applyFont="1" applyFill="1" applyBorder="1" applyAlignment="1">
      <alignment horizontal="center" vertical="center"/>
    </xf>
    <xf numFmtId="49" fontId="8" fillId="2" borderId="10" xfId="50" applyNumberFormat="1" applyFont="1" applyFill="1" applyBorder="1" applyAlignment="1">
      <alignment horizontal="center" vertical="center"/>
    </xf>
    <xf numFmtId="0" fontId="9" fillId="2" borderId="10" xfId="52" applyFont="1" applyFill="1" applyBorder="1" applyAlignment="1">
      <alignment horizontal="center" vertical="center" wrapText="1"/>
    </xf>
    <xf numFmtId="0" fontId="9" fillId="2" borderId="11" xfId="52" applyFont="1" applyFill="1" applyBorder="1" applyAlignment="1">
      <alignment horizontal="center" vertical="center"/>
    </xf>
    <xf numFmtId="10" fontId="9" fillId="2" borderId="11" xfId="52" applyNumberFormat="1" applyFont="1" applyFill="1" applyBorder="1" applyAlignment="1">
      <alignment horizontal="center" vertical="center" wrapText="1"/>
    </xf>
    <xf numFmtId="49" fontId="10" fillId="2" borderId="11" xfId="50" applyNumberFormat="1" applyFont="1" applyFill="1" applyBorder="1" applyAlignment="1">
      <alignment horizontal="left" vertical="center"/>
    </xf>
    <xf numFmtId="0" fontId="10" fillId="2" borderId="11" xfId="50" applyFont="1" applyFill="1" applyBorder="1" applyAlignment="1">
      <alignment horizontal="left" vertical="center"/>
    </xf>
    <xf numFmtId="176" fontId="8" fillId="3" borderId="8" xfId="54" applyNumberFormat="1" applyFont="1" applyFill="1" applyBorder="1" applyAlignment="1" applyProtection="1">
      <alignment vertical="center" shrinkToFit="1"/>
      <protection locked="0"/>
    </xf>
    <xf numFmtId="176" fontId="9" fillId="2" borderId="8" xfId="52" applyNumberFormat="1" applyFont="1" applyFill="1" applyBorder="1" applyAlignment="1" applyProtection="1">
      <alignment vertical="center" shrinkToFit="1"/>
      <protection locked="0"/>
    </xf>
    <xf numFmtId="176" fontId="9" fillId="2" borderId="11" xfId="52" applyNumberFormat="1" applyFont="1" applyFill="1" applyBorder="1" applyAlignment="1" applyProtection="1">
      <alignment vertical="center" shrinkToFit="1"/>
      <protection locked="0"/>
    </xf>
    <xf numFmtId="177" fontId="9" fillId="4" borderId="11" xfId="50" applyNumberFormat="1" applyFont="1" applyFill="1" applyBorder="1" applyAlignment="1">
      <alignment vertical="center" shrinkToFit="1"/>
    </xf>
    <xf numFmtId="49" fontId="10" fillId="2" borderId="11" xfId="50" applyNumberFormat="1" applyFont="1" applyFill="1" applyBorder="1" applyAlignment="1">
      <alignment horizontal="center" vertical="center" wrapText="1"/>
    </xf>
    <xf numFmtId="49" fontId="10" fillId="2" borderId="11" xfId="50" applyNumberFormat="1" applyFont="1" applyFill="1" applyBorder="1" applyAlignment="1">
      <alignment horizontal="left" vertical="center" wrapText="1" shrinkToFit="1"/>
    </xf>
    <xf numFmtId="176" fontId="8" fillId="4" borderId="8" xfId="54" applyNumberFormat="1" applyFont="1" applyFill="1" applyBorder="1" applyAlignment="1">
      <alignment vertical="center" shrinkToFit="1"/>
    </xf>
    <xf numFmtId="176" fontId="8" fillId="4" borderId="8" xfId="50" applyNumberFormat="1" applyFont="1" applyFill="1" applyBorder="1" applyAlignment="1">
      <alignment vertical="center" shrinkToFit="1"/>
    </xf>
    <xf numFmtId="178" fontId="2" fillId="2" borderId="0" xfId="52" applyNumberFormat="1" applyFont="1" applyFill="1">
      <alignment vertical="center"/>
    </xf>
    <xf numFmtId="0" fontId="7" fillId="2" borderId="5" xfId="53" applyFont="1" applyFill="1" applyBorder="1" applyAlignment="1">
      <alignment horizontal="center" vertical="center"/>
    </xf>
    <xf numFmtId="0" fontId="7" fillId="2" borderId="7" xfId="53" applyFont="1" applyFill="1" applyBorder="1" applyAlignment="1">
      <alignment horizontal="center" vertical="center"/>
    </xf>
    <xf numFmtId="176" fontId="9" fillId="4" borderId="7" xfId="53" applyNumberFormat="1" applyFont="1" applyFill="1" applyBorder="1" applyAlignment="1">
      <alignment vertical="center" shrinkToFit="1"/>
    </xf>
    <xf numFmtId="178" fontId="4" fillId="2" borderId="0" xfId="53" applyNumberFormat="1" applyFill="1" applyAlignment="1"/>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0" fillId="0" borderId="0" xfId="0" applyAlignment="1">
      <alignment horizontal="right" vertical="center"/>
    </xf>
    <xf numFmtId="0" fontId="13" fillId="0" borderId="11" xfId="0" applyFont="1" applyBorder="1" applyAlignment="1">
      <alignment horizontal="center" vertical="center"/>
    </xf>
    <xf numFmtId="0" fontId="0" fillId="0" borderId="11" xfId="0" applyBorder="1" applyAlignment="1">
      <alignment horizontal="center" vertical="center"/>
    </xf>
    <xf numFmtId="0" fontId="14" fillId="0" borderId="11" xfId="0" applyFont="1" applyBorder="1">
      <alignment vertical="center"/>
    </xf>
    <xf numFmtId="0" fontId="14" fillId="0" borderId="11" xfId="0" applyFont="1" applyBorder="1" applyAlignment="1">
      <alignment vertical="center" wrapText="1"/>
    </xf>
    <xf numFmtId="0" fontId="15" fillId="0" borderId="0" xfId="0" applyFont="1">
      <alignment vertical="center"/>
    </xf>
    <xf numFmtId="0" fontId="0" fillId="0" borderId="0" xfId="0" applyFont="1" applyFill="1" applyBorder="1" applyAlignment="1">
      <alignment vertical="center"/>
    </xf>
    <xf numFmtId="0" fontId="4"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xf numFmtId="0" fontId="18" fillId="0" borderId="0" xfId="0" applyFont="1" applyFill="1" applyBorder="1" applyAlignment="1"/>
    <xf numFmtId="179" fontId="17" fillId="0" borderId="0" xfId="0" applyNumberFormat="1" applyFont="1" applyFill="1" applyBorder="1" applyAlignment="1">
      <alignment horizontal="right" vertical="center"/>
    </xf>
    <xf numFmtId="0" fontId="19" fillId="0" borderId="11" xfId="0" applyFont="1" applyFill="1" applyBorder="1" applyAlignment="1">
      <alignment horizontal="center" vertical="center"/>
    </xf>
    <xf numFmtId="180" fontId="19" fillId="0" borderId="11" xfId="3" applyNumberFormat="1" applyFont="1" applyFill="1" applyBorder="1" applyAlignment="1" applyProtection="1">
      <alignment horizontal="center" vertical="center" wrapText="1"/>
    </xf>
    <xf numFmtId="0" fontId="19" fillId="0" borderId="11" xfId="3" applyNumberFormat="1" applyFont="1" applyFill="1" applyBorder="1" applyAlignment="1" applyProtection="1">
      <alignment horizontal="center" vertical="center" wrapText="1"/>
    </xf>
    <xf numFmtId="179" fontId="19" fillId="0" borderId="11" xfId="0" applyNumberFormat="1" applyFont="1" applyFill="1" applyBorder="1" applyAlignment="1">
      <alignment horizontal="center" vertical="center" wrapText="1"/>
    </xf>
    <xf numFmtId="0" fontId="19" fillId="0" borderId="11" xfId="0" applyNumberFormat="1" applyFont="1" applyFill="1" applyBorder="1" applyAlignment="1" applyProtection="1">
      <alignment horizontal="center" vertical="center"/>
    </xf>
    <xf numFmtId="0" fontId="17" fillId="0" borderId="11" xfId="0" applyFont="1" applyFill="1" applyBorder="1" applyAlignment="1">
      <alignment vertical="center"/>
    </xf>
    <xf numFmtId="179" fontId="17" fillId="0" borderId="11" xfId="0" applyNumberFormat="1" applyFont="1" applyFill="1" applyBorder="1" applyAlignment="1">
      <alignment vertical="center"/>
    </xf>
    <xf numFmtId="0" fontId="17" fillId="0" borderId="11" xfId="0" applyNumberFormat="1" applyFont="1" applyFill="1" applyBorder="1" applyAlignment="1" applyProtection="1">
      <alignment horizontal="left" vertical="center"/>
    </xf>
    <xf numFmtId="0" fontId="20" fillId="0" borderId="0" xfId="0" applyFont="1" applyFill="1" applyAlignment="1"/>
    <xf numFmtId="0" fontId="17" fillId="0" borderId="11" xfId="0" applyFont="1" applyFill="1" applyBorder="1" applyAlignment="1"/>
    <xf numFmtId="0" fontId="18" fillId="0" borderId="11" xfId="0" applyFont="1" applyFill="1" applyBorder="1" applyAlignment="1"/>
    <xf numFmtId="0" fontId="17" fillId="0" borderId="11" xfId="0" applyFont="1" applyFill="1" applyBorder="1" applyAlignment="1">
      <alignment horizontal="right" vertical="center"/>
    </xf>
    <xf numFmtId="0" fontId="18" fillId="0" borderId="11" xfId="0" applyFont="1" applyFill="1" applyBorder="1" applyAlignment="1">
      <alignment horizontal="right" vertical="center"/>
    </xf>
    <xf numFmtId="179" fontId="17" fillId="0" borderId="11"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4" fillId="0" borderId="0" xfId="0" applyFont="1" applyFill="1" applyAlignment="1">
      <alignment vertical="center"/>
    </xf>
    <xf numFmtId="0" fontId="16" fillId="0" borderId="0" xfId="0" applyFont="1" applyFill="1" applyBorder="1" applyAlignment="1">
      <alignment horizontal="center" vertical="center" wrapText="1"/>
    </xf>
    <xf numFmtId="178" fontId="16" fillId="0" borderId="0" xfId="0" applyNumberFormat="1" applyFont="1" applyFill="1" applyBorder="1" applyAlignment="1">
      <alignment horizontal="center" vertical="center"/>
    </xf>
    <xf numFmtId="0" fontId="17" fillId="0" borderId="0" xfId="0" applyNumberFormat="1" applyFont="1" applyFill="1" applyAlignment="1" applyProtection="1">
      <alignment horizontal="right" vertical="center"/>
    </xf>
    <xf numFmtId="0" fontId="18" fillId="0" borderId="11" xfId="0" applyNumberFormat="1" applyFont="1" applyFill="1" applyBorder="1" applyAlignment="1" applyProtection="1">
      <alignment horizontal="center" vertical="center"/>
    </xf>
    <xf numFmtId="0" fontId="17" fillId="0" borderId="11" xfId="0" applyNumberFormat="1" applyFont="1" applyFill="1" applyBorder="1" applyAlignment="1" applyProtection="1">
      <alignment vertical="center"/>
    </xf>
    <xf numFmtId="3" fontId="17" fillId="0" borderId="11" xfId="0" applyNumberFormat="1" applyFont="1" applyFill="1" applyBorder="1" applyAlignment="1" applyProtection="1">
      <alignment horizontal="right" vertical="center"/>
    </xf>
    <xf numFmtId="0" fontId="17" fillId="0" borderId="11" xfId="0" applyNumberFormat="1" applyFont="1" applyFill="1" applyBorder="1" applyAlignment="1" applyProtection="1">
      <alignment horizontal="right" vertical="center"/>
    </xf>
    <xf numFmtId="0" fontId="16" fillId="0" borderId="0" xfId="0" applyFont="1" applyFill="1" applyAlignment="1">
      <alignment horizontal="center"/>
    </xf>
    <xf numFmtId="0" fontId="17" fillId="0" borderId="1" xfId="0" applyFont="1" applyFill="1" applyBorder="1" applyAlignment="1">
      <alignment horizontal="right" vertical="center"/>
    </xf>
    <xf numFmtId="0" fontId="19" fillId="0" borderId="11" xfId="0" applyFont="1" applyFill="1" applyBorder="1" applyAlignment="1">
      <alignment horizontal="center" vertical="center" wrapText="1"/>
    </xf>
    <xf numFmtId="178" fontId="17" fillId="0" borderId="11" xfId="0" applyNumberFormat="1" applyFont="1" applyFill="1" applyBorder="1" applyAlignment="1">
      <alignment vertical="center" wrapText="1"/>
    </xf>
    <xf numFmtId="179" fontId="17" fillId="0" borderId="11" xfId="0" applyNumberFormat="1" applyFont="1" applyFill="1" applyBorder="1" applyAlignment="1">
      <alignment vertical="center" wrapText="1"/>
    </xf>
    <xf numFmtId="0" fontId="17" fillId="0" borderId="11" xfId="0" applyFont="1" applyFill="1" applyBorder="1" applyAlignment="1">
      <alignment vertical="center" wrapText="1"/>
    </xf>
    <xf numFmtId="0" fontId="20" fillId="0" borderId="11" xfId="0" applyFont="1" applyFill="1" applyBorder="1" applyAlignment="1">
      <alignment vertical="center"/>
    </xf>
    <xf numFmtId="0" fontId="20" fillId="0" borderId="0" xfId="0" applyFont="1" applyFill="1" applyAlignment="1">
      <alignment vertical="center"/>
    </xf>
    <xf numFmtId="0" fontId="20" fillId="0" borderId="0" xfId="0" applyFont="1" applyFill="1" applyBorder="1" applyAlignment="1">
      <alignment vertical="center"/>
    </xf>
    <xf numFmtId="0" fontId="21" fillId="0" borderId="0" xfId="50" applyFont="1" applyFill="1" applyAlignment="1">
      <alignment vertical="center"/>
    </xf>
    <xf numFmtId="0" fontId="17" fillId="0" borderId="0" xfId="0" applyFont="1" applyFill="1" applyAlignment="1"/>
    <xf numFmtId="0" fontId="22" fillId="5" borderId="12" xfId="0" applyFont="1" applyFill="1" applyBorder="1" applyAlignment="1" applyProtection="1">
      <alignment vertical="center" wrapText="1"/>
    </xf>
    <xf numFmtId="0" fontId="22" fillId="0" borderId="11" xfId="0" applyFont="1" applyFill="1" applyBorder="1" applyAlignment="1">
      <alignment vertical="center"/>
    </xf>
    <xf numFmtId="0" fontId="23" fillId="0" borderId="0" xfId="50" applyFont="1" applyFill="1" applyAlignment="1">
      <alignment vertical="center"/>
    </xf>
    <xf numFmtId="0" fontId="21" fillId="0" borderId="0" xfId="50" applyFont="1" applyFill="1" applyAlignment="1">
      <alignment vertical="center" wrapText="1"/>
    </xf>
    <xf numFmtId="0" fontId="24" fillId="0" borderId="0" xfId="50" applyFont="1" applyFill="1" applyAlignment="1">
      <alignment vertical="center"/>
    </xf>
    <xf numFmtId="10" fontId="21" fillId="0" borderId="0" xfId="50" applyNumberFormat="1" applyFont="1" applyFill="1" applyAlignment="1">
      <alignment vertical="center"/>
    </xf>
    <xf numFmtId="10" fontId="6" fillId="0" borderId="0" xfId="50" applyNumberFormat="1" applyFont="1" applyFill="1" applyAlignment="1">
      <alignment horizontal="center" vertical="center"/>
    </xf>
    <xf numFmtId="0" fontId="25" fillId="0" borderId="0" xfId="50" applyFont="1" applyFill="1" applyAlignment="1">
      <alignment vertical="center"/>
    </xf>
    <xf numFmtId="0" fontId="9" fillId="0" borderId="11" xfId="50" applyFont="1" applyFill="1" applyBorder="1" applyAlignment="1">
      <alignment horizontal="center" vertical="center"/>
    </xf>
    <xf numFmtId="0" fontId="9" fillId="0" borderId="11" xfId="50" applyFont="1" applyFill="1" applyBorder="1" applyAlignment="1">
      <alignment horizontal="center" vertical="center" wrapText="1"/>
    </xf>
    <xf numFmtId="0" fontId="26" fillId="0" borderId="11" xfId="50" applyFont="1" applyFill="1" applyBorder="1" applyAlignment="1">
      <alignment horizontal="distributed" vertical="center" indent="6"/>
    </xf>
    <xf numFmtId="10" fontId="9" fillId="0" borderId="11" xfId="52" applyNumberFormat="1" applyFont="1" applyFill="1" applyBorder="1" applyAlignment="1">
      <alignment horizontal="center" vertical="center" wrapText="1"/>
    </xf>
    <xf numFmtId="0" fontId="9" fillId="0" borderId="11" xfId="50" applyFont="1" applyFill="1" applyBorder="1" applyAlignment="1">
      <alignment vertical="center"/>
    </xf>
    <xf numFmtId="0" fontId="27" fillId="0" borderId="0" xfId="0" applyFont="1" applyFill="1" applyAlignment="1">
      <alignment vertical="center"/>
    </xf>
    <xf numFmtId="176" fontId="9" fillId="0" borderId="11" xfId="51" applyNumberFormat="1" applyFont="1" applyFill="1" applyBorder="1" applyAlignment="1">
      <alignment vertical="center" shrinkToFit="1"/>
    </xf>
    <xf numFmtId="181" fontId="9" fillId="0" borderId="11" xfId="50" applyNumberFormat="1" applyFont="1" applyFill="1" applyBorder="1" applyAlignment="1">
      <alignment vertical="center" shrinkToFit="1"/>
    </xf>
    <xf numFmtId="176" fontId="9" fillId="0" borderId="11" xfId="50" applyNumberFormat="1" applyFont="1" applyFill="1" applyBorder="1" applyAlignment="1">
      <alignment vertical="center" shrinkToFit="1"/>
    </xf>
    <xf numFmtId="0" fontId="7" fillId="0" borderId="11" xfId="50" applyFont="1" applyFill="1" applyBorder="1" applyAlignment="1">
      <alignment vertical="center"/>
    </xf>
    <xf numFmtId="181" fontId="9" fillId="0" borderId="11" xfId="50" applyNumberFormat="1" applyFont="1" applyFill="1" applyBorder="1" applyAlignment="1">
      <alignment horizontal="right" vertical="center"/>
    </xf>
    <xf numFmtId="10" fontId="7" fillId="0" borderId="0" xfId="50" applyNumberFormat="1" applyFont="1" applyFill="1" applyAlignment="1">
      <alignment horizontal="right" vertical="center"/>
    </xf>
    <xf numFmtId="177" fontId="9" fillId="0" borderId="11" xfId="50" applyNumberFormat="1" applyFont="1" applyFill="1" applyBorder="1" applyAlignment="1">
      <alignment vertical="center" shrinkToFit="1"/>
    </xf>
    <xf numFmtId="0" fontId="9" fillId="0" borderId="11" xfId="52" applyFont="1" applyFill="1" applyBorder="1">
      <alignment vertical="center"/>
    </xf>
    <xf numFmtId="0" fontId="2" fillId="0" borderId="11" xfId="50" applyFont="1" applyFill="1" applyBorder="1" applyAlignment="1">
      <alignment vertical="center"/>
    </xf>
    <xf numFmtId="176" fontId="9" fillId="0" borderId="0" xfId="50" applyNumberFormat="1" applyFont="1" applyFill="1" applyAlignment="1">
      <alignment vertical="center" shrinkToFit="1"/>
    </xf>
    <xf numFmtId="0" fontId="28" fillId="0" borderId="11" xfId="50" applyFont="1" applyFill="1" applyBorder="1" applyAlignment="1">
      <alignment horizontal="distributed" vertical="center" indent="4"/>
    </xf>
    <xf numFmtId="0" fontId="29" fillId="0" borderId="0" xfId="50" applyFont="1" applyFill="1" applyAlignment="1">
      <alignment vertical="center" wrapText="1"/>
    </xf>
    <xf numFmtId="177" fontId="9" fillId="0" borderId="11" xfId="50" applyNumberFormat="1" applyFont="1" applyFill="1" applyBorder="1" applyAlignment="1">
      <alignment horizontal="right" vertical="center"/>
    </xf>
    <xf numFmtId="0" fontId="2" fillId="0" borderId="0" xfId="0" applyFont="1" applyFill="1" applyAlignment="1"/>
    <xf numFmtId="178" fontId="2" fillId="0" borderId="0" xfId="0" applyNumberFormat="1" applyFont="1" applyFill="1" applyAlignment="1">
      <alignment vertical="center"/>
    </xf>
    <xf numFmtId="0" fontId="22" fillId="0" borderId="0" xfId="0" applyFont="1" applyFill="1" applyAlignment="1"/>
    <xf numFmtId="0" fontId="16" fillId="0" borderId="0" xfId="0" applyNumberFormat="1" applyFont="1" applyFill="1" applyAlignment="1" applyProtection="1">
      <alignment horizontal="center" vertical="center" wrapText="1"/>
    </xf>
    <xf numFmtId="178" fontId="16" fillId="0" borderId="0" xfId="0" applyNumberFormat="1" applyFont="1" applyFill="1" applyAlignment="1" applyProtection="1">
      <alignment horizontal="center" vertical="center" wrapText="1"/>
    </xf>
    <xf numFmtId="0" fontId="17" fillId="0" borderId="0" xfId="0" applyFont="1" applyFill="1" applyAlignment="1">
      <alignment horizontal="right" vertical="center"/>
    </xf>
    <xf numFmtId="178" fontId="19" fillId="0" borderId="11" xfId="0" applyNumberFormat="1" applyFont="1" applyFill="1" applyBorder="1" applyAlignment="1">
      <alignment horizontal="center" vertical="center"/>
    </xf>
    <xf numFmtId="178" fontId="17" fillId="0" borderId="11" xfId="0" applyNumberFormat="1" applyFont="1" applyFill="1" applyBorder="1" applyAlignment="1" applyProtection="1">
      <alignment horizontal="right" vertical="center"/>
    </xf>
    <xf numFmtId="0" fontId="17" fillId="0" borderId="11" xfId="0" applyFont="1" applyFill="1" applyBorder="1" applyAlignment="1">
      <alignment horizontal="left" vertical="center"/>
    </xf>
    <xf numFmtId="178" fontId="17" fillId="0" borderId="11" xfId="0" applyNumberFormat="1" applyFont="1" applyFill="1" applyBorder="1" applyAlignment="1">
      <alignment vertical="center"/>
    </xf>
    <xf numFmtId="178" fontId="30" fillId="0" borderId="13" xfId="0" applyNumberFormat="1" applyFont="1" applyFill="1" applyBorder="1" applyAlignment="1" applyProtection="1">
      <alignment horizontal="right" vertical="center"/>
    </xf>
    <xf numFmtId="0" fontId="31" fillId="0" borderId="0" xfId="0" applyFont="1" applyFill="1">
      <alignment vertical="center"/>
    </xf>
    <xf numFmtId="0" fontId="31" fillId="0" borderId="0" xfId="0" applyFont="1" applyFill="1" applyAlignment="1">
      <alignment vertical="center" wrapText="1"/>
    </xf>
    <xf numFmtId="0" fontId="31" fillId="0" borderId="0" xfId="0" applyFont="1">
      <alignment vertical="center"/>
    </xf>
    <xf numFmtId="0" fontId="3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33" fillId="0" borderId="11" xfId="0" applyFont="1" applyFill="1" applyBorder="1" applyAlignment="1">
      <alignment horizontal="center" vertical="center" wrapText="1"/>
    </xf>
    <xf numFmtId="0" fontId="31" fillId="0" borderId="13" xfId="0" applyFont="1" applyBorder="1" applyAlignment="1">
      <alignment horizontal="center"/>
    </xf>
    <xf numFmtId="0" fontId="31" fillId="0" borderId="14" xfId="0" applyFont="1" applyBorder="1" applyAlignment="1">
      <alignment horizontal="center"/>
    </xf>
    <xf numFmtId="0" fontId="31" fillId="0" borderId="11" xfId="0" applyFont="1" applyBorder="1">
      <alignment vertical="center"/>
    </xf>
    <xf numFmtId="0" fontId="5" fillId="0" borderId="15" xfId="0" applyFont="1" applyBorder="1" applyAlignment="1">
      <alignment horizontal="center" vertical="center"/>
    </xf>
    <xf numFmtId="0" fontId="5" fillId="0" borderId="15" xfId="0" applyFont="1" applyBorder="1" applyAlignment="1">
      <alignment horizontal="right" vertical="center"/>
    </xf>
    <xf numFmtId="0" fontId="0" fillId="0" borderId="0" xfId="0" applyAlignment="1">
      <alignment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34" fillId="0" borderId="16" xfId="0" applyFont="1" applyBorder="1" applyAlignment="1">
      <alignment horizontal="center" vertical="center" wrapText="1"/>
    </xf>
    <xf numFmtId="0" fontId="31" fillId="0" borderId="11" xfId="0" applyFont="1" applyBorder="1" applyAlignment="1">
      <alignment horizontal="center"/>
    </xf>
    <xf numFmtId="0" fontId="31" fillId="0" borderId="11" xfId="0" applyFont="1" applyBorder="1" applyAlignment="1">
      <alignment horizontal="center" wrapText="1"/>
    </xf>
    <xf numFmtId="0" fontId="5" fillId="0" borderId="0" xfId="0" applyFont="1" applyBorder="1" applyAlignment="1">
      <alignment horizontal="justify" vertical="center"/>
    </xf>
    <xf numFmtId="0" fontId="0" fillId="0" borderId="0" xfId="0" applyBorder="1">
      <alignment vertical="center"/>
    </xf>
    <xf numFmtId="0" fontId="0" fillId="0" borderId="0" xfId="0" applyBorder="1" applyAlignment="1">
      <alignment horizontal="right" vertical="center"/>
    </xf>
    <xf numFmtId="0" fontId="35" fillId="0" borderId="11"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1" xfId="0" applyFont="1" applyBorder="1" applyAlignment="1">
      <alignment vertical="center" wrapText="1"/>
    </xf>
    <xf numFmtId="179" fontId="36" fillId="0" borderId="11" xfId="0" applyNumberFormat="1" applyFont="1" applyBorder="1" applyAlignment="1">
      <alignment horizontal="center" vertical="center" wrapText="1"/>
    </xf>
    <xf numFmtId="0" fontId="34" fillId="0" borderId="11" xfId="0" applyFont="1" applyBorder="1" applyAlignment="1">
      <alignment horizontal="right" vertical="center" wrapText="1"/>
    </xf>
    <xf numFmtId="0" fontId="37" fillId="0" borderId="11" xfId="0" applyFont="1" applyBorder="1" applyAlignment="1">
      <alignment horizontal="right" vertical="center" wrapText="1"/>
    </xf>
    <xf numFmtId="0" fontId="5" fillId="0" borderId="11" xfId="0" applyFont="1" applyBorder="1" applyAlignment="1">
      <alignment horizontal="center" vertical="top" wrapText="1"/>
    </xf>
    <xf numFmtId="0" fontId="0" fillId="0" borderId="11" xfId="0" applyBorder="1">
      <alignment vertical="center"/>
    </xf>
    <xf numFmtId="0" fontId="17" fillId="0" borderId="0" xfId="0" applyFont="1" applyFill="1" applyBorder="1" applyAlignment="1">
      <alignment vertical="center"/>
    </xf>
    <xf numFmtId="0" fontId="17" fillId="0" borderId="0" xfId="0" applyFont="1" applyFill="1" applyBorder="1" applyAlignment="1">
      <alignment horizontal="right" vertical="center"/>
    </xf>
    <xf numFmtId="0" fontId="19" fillId="0" borderId="11" xfId="0" applyFont="1" applyFill="1" applyBorder="1" applyAlignment="1">
      <alignment horizontal="left" vertical="center"/>
    </xf>
    <xf numFmtId="1" fontId="18" fillId="0" borderId="11" xfId="0" applyNumberFormat="1" applyFont="1" applyFill="1" applyBorder="1" applyAlignment="1" applyProtection="1">
      <alignment vertical="center" wrapText="1"/>
      <protection locked="0"/>
    </xf>
    <xf numFmtId="1" fontId="17" fillId="0" borderId="11" xfId="0" applyNumberFormat="1" applyFont="1" applyFill="1" applyBorder="1" applyAlignment="1" applyProtection="1">
      <alignment horizontal="left" vertical="center" wrapText="1"/>
      <protection locked="0"/>
    </xf>
    <xf numFmtId="0" fontId="38" fillId="0" borderId="0" xfId="0" applyFont="1" applyFill="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6" fillId="0" borderId="0" xfId="0" applyFont="1" applyFill="1" applyAlignment="1">
      <alignment horizontal="center" vertical="center"/>
    </xf>
    <xf numFmtId="179" fontId="17" fillId="0" borderId="0" xfId="0" applyNumberFormat="1" applyFont="1" applyFill="1" applyAlignment="1">
      <alignment horizontal="right" vertical="center"/>
    </xf>
    <xf numFmtId="179" fontId="19" fillId="0" borderId="11"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wrapText="1"/>
    </xf>
    <xf numFmtId="178" fontId="18" fillId="0" borderId="11" xfId="0" applyNumberFormat="1" applyFont="1" applyFill="1" applyBorder="1" applyAlignment="1">
      <alignment horizontal="right" vertical="center" wrapText="1"/>
    </xf>
    <xf numFmtId="179" fontId="17" fillId="0" borderId="11" xfId="0" applyNumberFormat="1" applyFont="1" applyFill="1" applyBorder="1" applyAlignment="1">
      <alignment horizontal="center" vertical="center" wrapText="1"/>
    </xf>
    <xf numFmtId="0" fontId="18" fillId="0" borderId="11" xfId="0" applyFont="1" applyFill="1" applyBorder="1" applyAlignment="1">
      <alignment horizontal="left" vertical="center"/>
    </xf>
    <xf numFmtId="0" fontId="17" fillId="0" borderId="11" xfId="0" applyFont="1" applyFill="1" applyBorder="1" applyAlignment="1">
      <alignment horizontal="left" vertical="center" wrapText="1"/>
    </xf>
    <xf numFmtId="0" fontId="17" fillId="0" borderId="11" xfId="0" applyFont="1" applyFill="1" applyBorder="1" applyAlignment="1">
      <alignment horizontal="right" vertical="center" wrapText="1"/>
    </xf>
    <xf numFmtId="0" fontId="18" fillId="0" borderId="11" xfId="0" applyFont="1" applyFill="1" applyBorder="1" applyAlignment="1">
      <alignment vertical="center" wrapText="1"/>
    </xf>
    <xf numFmtId="0" fontId="18" fillId="0" borderId="11" xfId="0" applyFont="1" applyFill="1" applyBorder="1" applyAlignment="1">
      <alignment horizontal="right" vertical="center" wrapText="1"/>
    </xf>
    <xf numFmtId="0" fontId="1" fillId="0" borderId="0"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wrapText="1"/>
    </xf>
    <xf numFmtId="0" fontId="1" fillId="0" borderId="0" xfId="0" applyFont="1" applyFill="1" applyBorder="1" applyAlignment="1">
      <alignment vertical="center" wrapText="1"/>
    </xf>
    <xf numFmtId="0" fontId="17" fillId="0" borderId="0" xfId="0" applyFont="1" applyFill="1" applyBorder="1" applyAlignment="1">
      <alignment horizontal="right" vertical="center"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1" xfId="0" applyFont="1" applyFill="1" applyBorder="1" applyAlignment="1">
      <alignment horizontal="left" vertical="center" wrapText="1"/>
    </xf>
    <xf numFmtId="1" fontId="17" fillId="0" borderId="11" xfId="0" applyNumberFormat="1" applyFont="1" applyFill="1" applyBorder="1" applyAlignment="1" applyProtection="1">
      <alignment vertical="center" wrapText="1"/>
      <protection locked="0"/>
    </xf>
    <xf numFmtId="0" fontId="18" fillId="0" borderId="11" xfId="0" applyFont="1" applyFill="1" applyBorder="1" applyAlignment="1">
      <alignment vertical="center"/>
    </xf>
    <xf numFmtId="0" fontId="17" fillId="0" borderId="11" xfId="0" applyNumberFormat="1" applyFont="1" applyFill="1" applyBorder="1" applyAlignment="1" applyProtection="1">
      <alignment vertical="center" wrapText="1"/>
      <protection locked="0"/>
    </xf>
    <xf numFmtId="3" fontId="17" fillId="0" borderId="11" xfId="0" applyNumberFormat="1" applyFont="1" applyFill="1" applyBorder="1" applyAlignment="1" applyProtection="1">
      <alignment vertical="center" wrapText="1"/>
    </xf>
    <xf numFmtId="3" fontId="18"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horizontal="left" vertical="center" wrapText="1"/>
      <protection locked="0"/>
    </xf>
    <xf numFmtId="0" fontId="2" fillId="0" borderId="11" xfId="0" applyFont="1" applyFill="1" applyBorder="1" applyAlignment="1">
      <alignment vertical="center"/>
    </xf>
    <xf numFmtId="0" fontId="4" fillId="0" borderId="11" xfId="0" applyFont="1" applyFill="1" applyBorder="1" applyAlignment="1">
      <alignment vertical="center"/>
    </xf>
    <xf numFmtId="0" fontId="17" fillId="0" borderId="11" xfId="0" applyFont="1" applyFill="1" applyBorder="1" applyAlignment="1">
      <alignment horizontal="center" vertical="center" wrapText="1"/>
    </xf>
    <xf numFmtId="0" fontId="18" fillId="0" borderId="0" xfId="0" applyFont="1" applyFill="1" applyAlignment="1"/>
    <xf numFmtId="179" fontId="17" fillId="0" borderId="0" xfId="0" applyNumberFormat="1" applyFont="1" applyFill="1" applyAlignment="1"/>
    <xf numFmtId="0" fontId="20" fillId="0" borderId="11" xfId="0" applyFont="1" applyFill="1" applyBorder="1" applyAlignment="1"/>
    <xf numFmtId="179" fontId="17" fillId="0" borderId="11" xfId="0" applyNumberFormat="1" applyFont="1" applyFill="1" applyBorder="1" applyAlignment="1"/>
    <xf numFmtId="0" fontId="20" fillId="0" borderId="0" xfId="0" applyFont="1" applyFill="1" applyAlignment="1">
      <alignment wrapText="1"/>
    </xf>
    <xf numFmtId="0" fontId="16" fillId="0" borderId="0" xfId="0" applyFont="1" applyFill="1" applyAlignment="1">
      <alignment horizontal="center" vertical="center" wrapText="1"/>
    </xf>
    <xf numFmtId="0" fontId="17" fillId="0" borderId="0" xfId="0" applyFont="1" applyFill="1" applyAlignment="1">
      <alignment wrapText="1"/>
    </xf>
    <xf numFmtId="0" fontId="17" fillId="0" borderId="0" xfId="0" applyNumberFormat="1" applyFont="1" applyFill="1" applyAlignment="1">
      <alignment horizontal="right" vertical="center"/>
    </xf>
    <xf numFmtId="0" fontId="20" fillId="0" borderId="0" xfId="0" applyFont="1" applyFill="1" applyBorder="1" applyAlignment="1">
      <alignment vertical="center" wrapText="1"/>
    </xf>
    <xf numFmtId="0" fontId="17" fillId="0" borderId="0" xfId="0" applyFont="1" applyFill="1" applyBorder="1" applyAlignment="1">
      <alignment vertical="center" wrapText="1"/>
    </xf>
    <xf numFmtId="179" fontId="17" fillId="0" borderId="0" xfId="0" applyNumberFormat="1" applyFont="1" applyFill="1" applyBorder="1" applyAlignment="1">
      <alignment vertical="center"/>
    </xf>
    <xf numFmtId="180" fontId="17" fillId="0" borderId="11" xfId="0" applyNumberFormat="1" applyFont="1" applyFill="1" applyBorder="1" applyAlignment="1">
      <alignment vertical="center" wrapText="1"/>
    </xf>
    <xf numFmtId="0" fontId="17" fillId="0" borderId="11" xfId="0" applyNumberFormat="1" applyFont="1" applyFill="1" applyBorder="1" applyAlignment="1">
      <alignment vertical="center" wrapText="1"/>
    </xf>
    <xf numFmtId="0" fontId="20" fillId="0" borderId="0" xfId="0" applyFont="1" applyFill="1" applyAlignment="1">
      <alignment vertical="center" wrapText="1"/>
    </xf>
    <xf numFmtId="0" fontId="4" fillId="0" borderId="0" xfId="0" applyFont="1" applyFill="1" applyAlignment="1"/>
    <xf numFmtId="178" fontId="4" fillId="0" borderId="0" xfId="0" applyNumberFormat="1" applyFont="1" applyFill="1" applyAlignment="1"/>
    <xf numFmtId="178" fontId="17" fillId="0" borderId="0" xfId="0" applyNumberFormat="1" applyFont="1" applyFill="1" applyAlignment="1" applyProtection="1">
      <alignment horizontal="right" vertical="center"/>
    </xf>
    <xf numFmtId="178" fontId="19" fillId="0" borderId="4" xfId="0" applyNumberFormat="1" applyFont="1" applyFill="1" applyBorder="1" applyAlignment="1" applyProtection="1">
      <alignment horizontal="center" vertical="center"/>
    </xf>
    <xf numFmtId="0" fontId="19" fillId="0" borderId="5" xfId="0" applyNumberFormat="1"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xf>
    <xf numFmtId="0" fontId="17" fillId="0" borderId="5" xfId="0" applyNumberFormat="1" applyFont="1" applyFill="1" applyBorder="1" applyAlignment="1" applyProtection="1">
      <alignment horizontal="left" vertical="center"/>
    </xf>
    <xf numFmtId="0" fontId="17" fillId="0" borderId="6" xfId="0" applyNumberFormat="1" applyFont="1" applyFill="1" applyBorder="1" applyAlignment="1" applyProtection="1">
      <alignment horizontal="left" vertical="center"/>
    </xf>
    <xf numFmtId="0" fontId="17" fillId="0" borderId="5" xfId="0" applyNumberFormat="1" applyFont="1" applyFill="1" applyBorder="1" applyAlignment="1" applyProtection="1">
      <alignment vertical="center"/>
    </xf>
    <xf numFmtId="0" fontId="17" fillId="0" borderId="6" xfId="0" applyNumberFormat="1" applyFont="1" applyFill="1" applyBorder="1" applyAlignment="1" applyProtection="1">
      <alignment vertical="center"/>
    </xf>
    <xf numFmtId="178" fontId="17" fillId="0" borderId="4" xfId="0" applyNumberFormat="1" applyFont="1" applyFill="1" applyBorder="1" applyAlignment="1" applyProtection="1">
      <alignment horizontal="right" vertical="center"/>
    </xf>
    <xf numFmtId="0" fontId="4" fillId="0" borderId="11" xfId="0" applyFont="1" applyFill="1" applyBorder="1" applyAlignment="1"/>
    <xf numFmtId="178" fontId="4" fillId="0" borderId="11" xfId="0" applyNumberFormat="1" applyFont="1" applyFill="1" applyBorder="1" applyAlignment="1"/>
    <xf numFmtId="0" fontId="17" fillId="0" borderId="0" xfId="0" applyFont="1" applyFill="1" applyAlignment="1">
      <alignment horizontal="center"/>
    </xf>
    <xf numFmtId="0" fontId="16" fillId="0" borderId="0" xfId="49" applyFont="1" applyAlignment="1">
      <alignment horizontal="center" vertical="center"/>
    </xf>
    <xf numFmtId="0" fontId="17" fillId="0" borderId="0" xfId="0" applyNumberFormat="1" applyFont="1" applyFill="1" applyBorder="1" applyAlignment="1">
      <alignment vertical="center"/>
    </xf>
    <xf numFmtId="0" fontId="17" fillId="0" borderId="0" xfId="0" applyNumberFormat="1" applyFont="1" applyFill="1" applyBorder="1" applyAlignment="1">
      <alignment horizontal="right" vertical="center"/>
    </xf>
    <xf numFmtId="0" fontId="19" fillId="0" borderId="11" xfId="49" applyFont="1" applyFill="1" applyBorder="1" applyAlignment="1">
      <alignment horizontal="center" vertical="center"/>
    </xf>
    <xf numFmtId="0" fontId="19" fillId="0" borderId="11" xfId="49" applyFont="1" applyFill="1" applyBorder="1" applyAlignment="1">
      <alignment horizontal="center" vertical="center" wrapText="1"/>
    </xf>
    <xf numFmtId="0" fontId="39" fillId="0" borderId="11" xfId="0" applyFont="1" applyFill="1" applyBorder="1" applyAlignment="1">
      <alignment horizontal="center" vertical="center"/>
    </xf>
    <xf numFmtId="180" fontId="17" fillId="0" borderId="11" xfId="49" applyNumberFormat="1" applyFont="1" applyFill="1" applyBorder="1" applyAlignment="1">
      <alignment horizontal="center" vertical="center" wrapText="1"/>
    </xf>
    <xf numFmtId="0" fontId="39" fillId="0" borderId="11" xfId="0" applyFont="1" applyFill="1" applyBorder="1" applyAlignment="1">
      <alignment horizontal="left" vertical="center"/>
    </xf>
    <xf numFmtId="0" fontId="39" fillId="0" borderId="11" xfId="0" applyFont="1" applyFill="1" applyBorder="1" applyAlignment="1">
      <alignment horizontal="left" vertical="center" wrapText="1"/>
    </xf>
    <xf numFmtId="0" fontId="39" fillId="0" borderId="11" xfId="0" applyFont="1" applyFill="1" applyBorder="1" applyAlignment="1">
      <alignment horizontal="center" vertical="center" wrapText="1"/>
    </xf>
    <xf numFmtId="180" fontId="17" fillId="0" borderId="11" xfId="0" applyNumberFormat="1"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0" xfId="0" applyFont="1" applyFill="1" applyAlignment="1">
      <alignment horizontal="left" vertical="center"/>
    </xf>
    <xf numFmtId="0" fontId="17" fillId="0" borderId="0" xfId="0" applyFont="1" applyFill="1" applyAlignment="1">
      <alignment horizontal="center" vertical="center"/>
    </xf>
    <xf numFmtId="0" fontId="17" fillId="0" borderId="0" xfId="0" applyFont="1" applyFill="1" applyAlignment="1">
      <alignment horizontal="left"/>
    </xf>
    <xf numFmtId="0" fontId="40" fillId="0" borderId="0" xfId="0" applyFont="1" applyFill="1" applyAlignment="1">
      <alignment vertical="center"/>
    </xf>
    <xf numFmtId="178" fontId="17" fillId="0" borderId="0" xfId="0" applyNumberFormat="1" applyFont="1" applyFill="1" applyAlignment="1">
      <alignment vertical="center" wrapText="1"/>
    </xf>
    <xf numFmtId="178" fontId="16" fillId="0" borderId="0" xfId="0" applyNumberFormat="1" applyFont="1" applyFill="1" applyAlignment="1">
      <alignment horizontal="center" vertical="center" wrapText="1"/>
    </xf>
    <xf numFmtId="178" fontId="17" fillId="0" borderId="0" xfId="0" applyNumberFormat="1" applyFont="1" applyFill="1" applyAlignment="1">
      <alignment wrapText="1"/>
    </xf>
    <xf numFmtId="178" fontId="19" fillId="0" borderId="11" xfId="0" applyNumberFormat="1" applyFont="1" applyFill="1" applyBorder="1" applyAlignment="1">
      <alignment horizontal="center" vertical="center" wrapText="1"/>
    </xf>
    <xf numFmtId="182" fontId="19" fillId="0" borderId="11" xfId="0" applyNumberFormat="1" applyFont="1" applyFill="1" applyBorder="1" applyAlignment="1">
      <alignment horizontal="center" vertical="center" wrapText="1"/>
    </xf>
    <xf numFmtId="2" fontId="17" fillId="0" borderId="11" xfId="0" applyNumberFormat="1" applyFont="1" applyFill="1" applyBorder="1" applyAlignment="1">
      <alignment vertical="center"/>
    </xf>
    <xf numFmtId="2" fontId="17" fillId="0" borderId="11" xfId="0" applyNumberFormat="1" applyFont="1" applyFill="1" applyBorder="1" applyAlignment="1">
      <alignment horizontal="right" vertical="center"/>
    </xf>
    <xf numFmtId="178" fontId="17" fillId="0" borderId="11" xfId="0" applyNumberFormat="1" applyFont="1" applyFill="1" applyBorder="1" applyAlignment="1" applyProtection="1">
      <alignment horizontal="right" vertical="center" wrapText="1"/>
    </xf>
    <xf numFmtId="179" fontId="17" fillId="0" borderId="0" xfId="0" applyNumberFormat="1" applyFont="1" applyFill="1" applyAlignment="1">
      <alignment vertical="center"/>
    </xf>
    <xf numFmtId="178" fontId="17" fillId="6" borderId="11" xfId="0" applyNumberFormat="1" applyFont="1" applyFill="1" applyBorder="1" applyAlignment="1" applyProtection="1">
      <alignment horizontal="right" vertical="center" wrapText="1"/>
    </xf>
    <xf numFmtId="179" fontId="20" fillId="0" borderId="0" xfId="0" applyNumberFormat="1" applyFont="1" applyFill="1" applyAlignment="1"/>
    <xf numFmtId="179" fontId="4" fillId="0" borderId="0" xfId="0" applyNumberFormat="1" applyFont="1" applyFill="1" applyAlignment="1">
      <alignment vertical="center"/>
    </xf>
    <xf numFmtId="0" fontId="18" fillId="0" borderId="11" xfId="0" applyNumberFormat="1" applyFont="1" applyFill="1" applyBorder="1" applyAlignment="1" applyProtection="1">
      <alignment horizontal="left" vertical="center"/>
    </xf>
    <xf numFmtId="0" fontId="18" fillId="0" borderId="11" xfId="0" applyFont="1" applyFill="1" applyBorder="1" applyAlignment="1">
      <alignment horizontal="center" vertical="center"/>
    </xf>
    <xf numFmtId="180" fontId="17" fillId="0" borderId="11" xfId="0" applyNumberFormat="1" applyFont="1" applyFill="1" applyBorder="1" applyAlignment="1" applyProtection="1">
      <alignment horizontal="right" vertical="center"/>
    </xf>
    <xf numFmtId="0" fontId="9" fillId="0" borderId="11" xfId="50" applyFont="1" applyFill="1" applyBorder="1" applyAlignment="1" quotePrefix="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11 7" xfId="51"/>
    <cellStyle name="常规 2 2" xfId="52"/>
    <cellStyle name="常规 5" xfId="53"/>
    <cellStyle name="常规 2 1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14</xdr:row>
      <xdr:rowOff>11430</xdr:rowOff>
    </xdr:from>
    <xdr:to>
      <xdr:col>1</xdr:col>
      <xdr:colOff>76200</xdr:colOff>
      <xdr:row>14</xdr:row>
      <xdr:rowOff>229235</xdr:rowOff>
    </xdr:to>
    <xdr:sp>
      <xdr:nvSpPr>
        <xdr:cNvPr id="2" name="Text Box 1"/>
        <xdr:cNvSpPr txBox="1"/>
      </xdr:nvSpPr>
      <xdr:spPr>
        <a:xfrm>
          <a:off x="2203450" y="4359910"/>
          <a:ext cx="76200"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229235</xdr:rowOff>
    </xdr:to>
    <xdr:sp>
      <xdr:nvSpPr>
        <xdr:cNvPr id="3" name="Text Box 1"/>
        <xdr:cNvSpPr txBox="1"/>
      </xdr:nvSpPr>
      <xdr:spPr>
        <a:xfrm>
          <a:off x="2203450" y="4359910"/>
          <a:ext cx="76200" cy="21780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229235</xdr:rowOff>
    </xdr:to>
    <xdr:sp>
      <xdr:nvSpPr>
        <xdr:cNvPr id="4" name="Text Box 1"/>
        <xdr:cNvSpPr txBox="1"/>
      </xdr:nvSpPr>
      <xdr:spPr>
        <a:xfrm>
          <a:off x="2203450" y="4359910"/>
          <a:ext cx="76200"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229235</xdr:rowOff>
    </xdr:to>
    <xdr:sp>
      <xdr:nvSpPr>
        <xdr:cNvPr id="5" name="Text Box 1"/>
        <xdr:cNvSpPr txBox="1"/>
      </xdr:nvSpPr>
      <xdr:spPr>
        <a:xfrm>
          <a:off x="2203450" y="4359910"/>
          <a:ext cx="76200" cy="21780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229235</xdr:rowOff>
    </xdr:to>
    <xdr:sp>
      <xdr:nvSpPr>
        <xdr:cNvPr id="6" name="Text Box 1"/>
        <xdr:cNvSpPr txBox="1"/>
      </xdr:nvSpPr>
      <xdr:spPr>
        <a:xfrm>
          <a:off x="2203450" y="4359910"/>
          <a:ext cx="76200"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229235</xdr:rowOff>
    </xdr:to>
    <xdr:sp>
      <xdr:nvSpPr>
        <xdr:cNvPr id="7" name="Text Box 1"/>
        <xdr:cNvSpPr txBox="1"/>
      </xdr:nvSpPr>
      <xdr:spPr>
        <a:xfrm>
          <a:off x="2203450" y="4359910"/>
          <a:ext cx="76200" cy="21780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229235</xdr:rowOff>
    </xdr:to>
    <xdr:sp>
      <xdr:nvSpPr>
        <xdr:cNvPr id="8" name="Text Box 1"/>
        <xdr:cNvSpPr txBox="1"/>
      </xdr:nvSpPr>
      <xdr:spPr>
        <a:xfrm>
          <a:off x="2203450" y="4359910"/>
          <a:ext cx="76200"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229235</xdr:rowOff>
    </xdr:to>
    <xdr:sp>
      <xdr:nvSpPr>
        <xdr:cNvPr id="9" name="Text Box 1"/>
        <xdr:cNvSpPr txBox="1"/>
      </xdr:nvSpPr>
      <xdr:spPr>
        <a:xfrm>
          <a:off x="2203450" y="4359910"/>
          <a:ext cx="76200" cy="21780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229235</xdr:rowOff>
    </xdr:to>
    <xdr:sp>
      <xdr:nvSpPr>
        <xdr:cNvPr id="10" name="Text Box 1"/>
        <xdr:cNvSpPr txBox="1"/>
      </xdr:nvSpPr>
      <xdr:spPr>
        <a:xfrm>
          <a:off x="2203450" y="4359910"/>
          <a:ext cx="76200"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229235</xdr:rowOff>
    </xdr:to>
    <xdr:sp>
      <xdr:nvSpPr>
        <xdr:cNvPr id="11" name="Text Box 1"/>
        <xdr:cNvSpPr txBox="1"/>
      </xdr:nvSpPr>
      <xdr:spPr>
        <a:xfrm>
          <a:off x="2203450" y="4359910"/>
          <a:ext cx="76200" cy="21780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229235</xdr:rowOff>
    </xdr:to>
    <xdr:sp>
      <xdr:nvSpPr>
        <xdr:cNvPr id="12" name="Text Box 1"/>
        <xdr:cNvSpPr txBox="1"/>
      </xdr:nvSpPr>
      <xdr:spPr>
        <a:xfrm>
          <a:off x="2203450" y="4359910"/>
          <a:ext cx="76200"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229235</xdr:rowOff>
    </xdr:to>
    <xdr:sp>
      <xdr:nvSpPr>
        <xdr:cNvPr id="13" name="Text Box 1"/>
        <xdr:cNvSpPr txBox="1"/>
      </xdr:nvSpPr>
      <xdr:spPr>
        <a:xfrm>
          <a:off x="2203450" y="4359910"/>
          <a:ext cx="76200" cy="21780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229235</xdr:rowOff>
    </xdr:to>
    <xdr:sp>
      <xdr:nvSpPr>
        <xdr:cNvPr id="14" name="Text Box 1"/>
        <xdr:cNvSpPr txBox="1"/>
      </xdr:nvSpPr>
      <xdr:spPr>
        <a:xfrm>
          <a:off x="2203450" y="4359910"/>
          <a:ext cx="76200"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229235</xdr:rowOff>
    </xdr:to>
    <xdr:sp>
      <xdr:nvSpPr>
        <xdr:cNvPr id="15" name="Text Box 1"/>
        <xdr:cNvSpPr txBox="1"/>
      </xdr:nvSpPr>
      <xdr:spPr>
        <a:xfrm>
          <a:off x="2203450" y="4359910"/>
          <a:ext cx="76200" cy="21780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229235</xdr:rowOff>
    </xdr:to>
    <xdr:sp>
      <xdr:nvSpPr>
        <xdr:cNvPr id="16" name="Text Box 1"/>
        <xdr:cNvSpPr txBox="1"/>
      </xdr:nvSpPr>
      <xdr:spPr>
        <a:xfrm>
          <a:off x="2203450" y="4359910"/>
          <a:ext cx="76200"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229235</xdr:rowOff>
    </xdr:to>
    <xdr:sp>
      <xdr:nvSpPr>
        <xdr:cNvPr id="17" name="Text Box 1"/>
        <xdr:cNvSpPr txBox="1"/>
      </xdr:nvSpPr>
      <xdr:spPr>
        <a:xfrm>
          <a:off x="2203450" y="4359910"/>
          <a:ext cx="76200" cy="21780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13</xdr:row>
      <xdr:rowOff>10795</xdr:rowOff>
    </xdr:from>
    <xdr:to>
      <xdr:col>1</xdr:col>
      <xdr:colOff>76835</xdr:colOff>
      <xdr:row>13</xdr:row>
      <xdr:rowOff>229870</xdr:rowOff>
    </xdr:to>
    <xdr:sp>
      <xdr:nvSpPr>
        <xdr:cNvPr id="2" name="Text Box 1"/>
        <xdr:cNvSpPr txBox="1"/>
      </xdr:nvSpPr>
      <xdr:spPr>
        <a:xfrm>
          <a:off x="220345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10795</xdr:rowOff>
    </xdr:from>
    <xdr:to>
      <xdr:col>1</xdr:col>
      <xdr:colOff>76835</xdr:colOff>
      <xdr:row>13</xdr:row>
      <xdr:rowOff>229870</xdr:rowOff>
    </xdr:to>
    <xdr:sp>
      <xdr:nvSpPr>
        <xdr:cNvPr id="3" name="Text Box 1"/>
        <xdr:cNvSpPr txBox="1"/>
      </xdr:nvSpPr>
      <xdr:spPr>
        <a:xfrm>
          <a:off x="2203450" y="3957955"/>
          <a:ext cx="76835" cy="219075"/>
        </a:xfrm>
        <a:prstGeom prst="rect">
          <a:avLst/>
        </a:prstGeom>
        <a:noFill/>
        <a:ln w="9525">
          <a:noFill/>
        </a:ln>
      </xdr:spPr>
    </xdr:sp>
    <xdr:clientData/>
  </xdr:twoCellAnchor>
  <xdr:twoCellAnchor editAs="oneCell">
    <xdr:from>
      <xdr:col>1</xdr:col>
      <xdr:colOff>0</xdr:colOff>
      <xdr:row>13</xdr:row>
      <xdr:rowOff>10795</xdr:rowOff>
    </xdr:from>
    <xdr:to>
      <xdr:col>1</xdr:col>
      <xdr:colOff>76835</xdr:colOff>
      <xdr:row>13</xdr:row>
      <xdr:rowOff>229870</xdr:rowOff>
    </xdr:to>
    <xdr:sp>
      <xdr:nvSpPr>
        <xdr:cNvPr id="4" name="Text Box 1"/>
        <xdr:cNvSpPr txBox="1"/>
      </xdr:nvSpPr>
      <xdr:spPr>
        <a:xfrm>
          <a:off x="220345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10795</xdr:rowOff>
    </xdr:from>
    <xdr:to>
      <xdr:col>1</xdr:col>
      <xdr:colOff>76835</xdr:colOff>
      <xdr:row>13</xdr:row>
      <xdr:rowOff>229870</xdr:rowOff>
    </xdr:to>
    <xdr:sp>
      <xdr:nvSpPr>
        <xdr:cNvPr id="5" name="Text Box 1"/>
        <xdr:cNvSpPr txBox="1"/>
      </xdr:nvSpPr>
      <xdr:spPr>
        <a:xfrm>
          <a:off x="2203450" y="3957955"/>
          <a:ext cx="76835" cy="219075"/>
        </a:xfrm>
        <a:prstGeom prst="rect">
          <a:avLst/>
        </a:prstGeom>
        <a:noFill/>
        <a:ln w="9525">
          <a:noFill/>
        </a:ln>
      </xdr:spPr>
    </xdr:sp>
    <xdr:clientData/>
  </xdr:twoCellAnchor>
  <xdr:twoCellAnchor editAs="oneCell">
    <xdr:from>
      <xdr:col>3</xdr:col>
      <xdr:colOff>0</xdr:colOff>
      <xdr:row>13</xdr:row>
      <xdr:rowOff>10795</xdr:rowOff>
    </xdr:from>
    <xdr:to>
      <xdr:col>3</xdr:col>
      <xdr:colOff>76835</xdr:colOff>
      <xdr:row>13</xdr:row>
      <xdr:rowOff>229870</xdr:rowOff>
    </xdr:to>
    <xdr:sp>
      <xdr:nvSpPr>
        <xdr:cNvPr id="6" name="Text Box 1"/>
        <xdr:cNvSpPr txBox="1"/>
      </xdr:nvSpPr>
      <xdr:spPr>
        <a:xfrm>
          <a:off x="299212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3</xdr:col>
      <xdr:colOff>0</xdr:colOff>
      <xdr:row>13</xdr:row>
      <xdr:rowOff>10795</xdr:rowOff>
    </xdr:from>
    <xdr:to>
      <xdr:col>3</xdr:col>
      <xdr:colOff>76835</xdr:colOff>
      <xdr:row>13</xdr:row>
      <xdr:rowOff>229870</xdr:rowOff>
    </xdr:to>
    <xdr:sp>
      <xdr:nvSpPr>
        <xdr:cNvPr id="7" name="Text Box 1"/>
        <xdr:cNvSpPr txBox="1"/>
      </xdr:nvSpPr>
      <xdr:spPr>
        <a:xfrm>
          <a:off x="2992120" y="3957955"/>
          <a:ext cx="76835" cy="219075"/>
        </a:xfrm>
        <a:prstGeom prst="rect">
          <a:avLst/>
        </a:prstGeom>
        <a:noFill/>
        <a:ln w="9525">
          <a:noFill/>
        </a:ln>
      </xdr:spPr>
    </xdr:sp>
    <xdr:clientData/>
  </xdr:twoCellAnchor>
  <xdr:twoCellAnchor editAs="oneCell">
    <xdr:from>
      <xdr:col>1</xdr:col>
      <xdr:colOff>0</xdr:colOff>
      <xdr:row>13</xdr:row>
      <xdr:rowOff>10795</xdr:rowOff>
    </xdr:from>
    <xdr:to>
      <xdr:col>1</xdr:col>
      <xdr:colOff>76835</xdr:colOff>
      <xdr:row>13</xdr:row>
      <xdr:rowOff>229870</xdr:rowOff>
    </xdr:to>
    <xdr:sp>
      <xdr:nvSpPr>
        <xdr:cNvPr id="8" name="Text Box 1"/>
        <xdr:cNvSpPr txBox="1"/>
      </xdr:nvSpPr>
      <xdr:spPr>
        <a:xfrm>
          <a:off x="220345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10795</xdr:rowOff>
    </xdr:from>
    <xdr:to>
      <xdr:col>1</xdr:col>
      <xdr:colOff>76835</xdr:colOff>
      <xdr:row>13</xdr:row>
      <xdr:rowOff>229870</xdr:rowOff>
    </xdr:to>
    <xdr:sp>
      <xdr:nvSpPr>
        <xdr:cNvPr id="9" name="Text Box 1"/>
        <xdr:cNvSpPr txBox="1"/>
      </xdr:nvSpPr>
      <xdr:spPr>
        <a:xfrm>
          <a:off x="2203450" y="3957955"/>
          <a:ext cx="76835" cy="219075"/>
        </a:xfrm>
        <a:prstGeom prst="rect">
          <a:avLst/>
        </a:prstGeom>
        <a:noFill/>
        <a:ln w="9525">
          <a:noFill/>
        </a:ln>
      </xdr:spPr>
    </xdr:sp>
    <xdr:clientData/>
  </xdr:twoCellAnchor>
  <xdr:twoCellAnchor editAs="oneCell">
    <xdr:from>
      <xdr:col>1</xdr:col>
      <xdr:colOff>0</xdr:colOff>
      <xdr:row>13</xdr:row>
      <xdr:rowOff>10795</xdr:rowOff>
    </xdr:from>
    <xdr:to>
      <xdr:col>1</xdr:col>
      <xdr:colOff>76835</xdr:colOff>
      <xdr:row>13</xdr:row>
      <xdr:rowOff>229870</xdr:rowOff>
    </xdr:to>
    <xdr:sp>
      <xdr:nvSpPr>
        <xdr:cNvPr id="10" name="Text Box 1"/>
        <xdr:cNvSpPr txBox="1"/>
      </xdr:nvSpPr>
      <xdr:spPr>
        <a:xfrm>
          <a:off x="220345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10795</xdr:rowOff>
    </xdr:from>
    <xdr:to>
      <xdr:col>1</xdr:col>
      <xdr:colOff>76835</xdr:colOff>
      <xdr:row>13</xdr:row>
      <xdr:rowOff>229870</xdr:rowOff>
    </xdr:to>
    <xdr:sp>
      <xdr:nvSpPr>
        <xdr:cNvPr id="11" name="Text Box 1"/>
        <xdr:cNvSpPr txBox="1"/>
      </xdr:nvSpPr>
      <xdr:spPr>
        <a:xfrm>
          <a:off x="2203450" y="3957955"/>
          <a:ext cx="76835" cy="219075"/>
        </a:xfrm>
        <a:prstGeom prst="rect">
          <a:avLst/>
        </a:prstGeom>
        <a:noFill/>
        <a:ln w="9525">
          <a:noFill/>
        </a:ln>
      </xdr:spPr>
    </xdr:sp>
    <xdr:clientData/>
  </xdr:twoCellAnchor>
  <xdr:twoCellAnchor editAs="oneCell">
    <xdr:from>
      <xdr:col>3</xdr:col>
      <xdr:colOff>0</xdr:colOff>
      <xdr:row>13</xdr:row>
      <xdr:rowOff>10795</xdr:rowOff>
    </xdr:from>
    <xdr:to>
      <xdr:col>3</xdr:col>
      <xdr:colOff>76835</xdr:colOff>
      <xdr:row>13</xdr:row>
      <xdr:rowOff>229870</xdr:rowOff>
    </xdr:to>
    <xdr:sp>
      <xdr:nvSpPr>
        <xdr:cNvPr id="12" name="Text Box 1"/>
        <xdr:cNvSpPr txBox="1"/>
      </xdr:nvSpPr>
      <xdr:spPr>
        <a:xfrm>
          <a:off x="299212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3</xdr:col>
      <xdr:colOff>0</xdr:colOff>
      <xdr:row>13</xdr:row>
      <xdr:rowOff>10795</xdr:rowOff>
    </xdr:from>
    <xdr:to>
      <xdr:col>3</xdr:col>
      <xdr:colOff>76835</xdr:colOff>
      <xdr:row>13</xdr:row>
      <xdr:rowOff>229870</xdr:rowOff>
    </xdr:to>
    <xdr:sp>
      <xdr:nvSpPr>
        <xdr:cNvPr id="13" name="Text Box 1"/>
        <xdr:cNvSpPr txBox="1"/>
      </xdr:nvSpPr>
      <xdr:spPr>
        <a:xfrm>
          <a:off x="2992120" y="3957955"/>
          <a:ext cx="76835" cy="219075"/>
        </a:xfrm>
        <a:prstGeom prst="rect">
          <a:avLst/>
        </a:prstGeom>
        <a:noFill/>
        <a:ln w="9525">
          <a:noFill/>
        </a:ln>
      </xdr:spPr>
    </xdr:sp>
    <xdr:clientData/>
  </xdr:twoCellAnchor>
  <xdr:twoCellAnchor editAs="oneCell">
    <xdr:from>
      <xdr:col>1</xdr:col>
      <xdr:colOff>0</xdr:colOff>
      <xdr:row>13</xdr:row>
      <xdr:rowOff>10795</xdr:rowOff>
    </xdr:from>
    <xdr:to>
      <xdr:col>1</xdr:col>
      <xdr:colOff>76835</xdr:colOff>
      <xdr:row>13</xdr:row>
      <xdr:rowOff>229870</xdr:rowOff>
    </xdr:to>
    <xdr:sp>
      <xdr:nvSpPr>
        <xdr:cNvPr id="14" name="Text Box 1"/>
        <xdr:cNvSpPr txBox="1"/>
      </xdr:nvSpPr>
      <xdr:spPr>
        <a:xfrm>
          <a:off x="220345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10795</xdr:rowOff>
    </xdr:from>
    <xdr:to>
      <xdr:col>1</xdr:col>
      <xdr:colOff>76835</xdr:colOff>
      <xdr:row>13</xdr:row>
      <xdr:rowOff>229870</xdr:rowOff>
    </xdr:to>
    <xdr:sp>
      <xdr:nvSpPr>
        <xdr:cNvPr id="15" name="Text Box 1"/>
        <xdr:cNvSpPr txBox="1"/>
      </xdr:nvSpPr>
      <xdr:spPr>
        <a:xfrm>
          <a:off x="2203450" y="3957955"/>
          <a:ext cx="76835" cy="219075"/>
        </a:xfrm>
        <a:prstGeom prst="rect">
          <a:avLst/>
        </a:prstGeom>
        <a:noFill/>
        <a:ln w="9525">
          <a:noFill/>
        </a:ln>
      </xdr:spPr>
    </xdr:sp>
    <xdr:clientData/>
  </xdr:twoCellAnchor>
  <xdr:twoCellAnchor editAs="oneCell">
    <xdr:from>
      <xdr:col>1</xdr:col>
      <xdr:colOff>0</xdr:colOff>
      <xdr:row>13</xdr:row>
      <xdr:rowOff>10795</xdr:rowOff>
    </xdr:from>
    <xdr:to>
      <xdr:col>1</xdr:col>
      <xdr:colOff>76835</xdr:colOff>
      <xdr:row>13</xdr:row>
      <xdr:rowOff>229870</xdr:rowOff>
    </xdr:to>
    <xdr:sp>
      <xdr:nvSpPr>
        <xdr:cNvPr id="16" name="Text Box 1"/>
        <xdr:cNvSpPr txBox="1"/>
      </xdr:nvSpPr>
      <xdr:spPr>
        <a:xfrm>
          <a:off x="220345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10795</xdr:rowOff>
    </xdr:from>
    <xdr:to>
      <xdr:col>1</xdr:col>
      <xdr:colOff>76835</xdr:colOff>
      <xdr:row>13</xdr:row>
      <xdr:rowOff>229870</xdr:rowOff>
    </xdr:to>
    <xdr:sp>
      <xdr:nvSpPr>
        <xdr:cNvPr id="17" name="Text Box 1"/>
        <xdr:cNvSpPr txBox="1"/>
      </xdr:nvSpPr>
      <xdr:spPr>
        <a:xfrm>
          <a:off x="2203450" y="3957955"/>
          <a:ext cx="76835" cy="219075"/>
        </a:xfrm>
        <a:prstGeom prst="rect">
          <a:avLst/>
        </a:prstGeom>
        <a:noFill/>
        <a:ln w="9525">
          <a:noFill/>
        </a:ln>
      </xdr:spPr>
    </xdr:sp>
    <xdr:clientData/>
  </xdr:twoCellAnchor>
  <xdr:twoCellAnchor editAs="oneCell">
    <xdr:from>
      <xdr:col>3</xdr:col>
      <xdr:colOff>0</xdr:colOff>
      <xdr:row>13</xdr:row>
      <xdr:rowOff>10795</xdr:rowOff>
    </xdr:from>
    <xdr:to>
      <xdr:col>3</xdr:col>
      <xdr:colOff>76835</xdr:colOff>
      <xdr:row>13</xdr:row>
      <xdr:rowOff>229870</xdr:rowOff>
    </xdr:to>
    <xdr:sp>
      <xdr:nvSpPr>
        <xdr:cNvPr id="18" name="Text Box 1"/>
        <xdr:cNvSpPr txBox="1"/>
      </xdr:nvSpPr>
      <xdr:spPr>
        <a:xfrm>
          <a:off x="299212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3</xdr:col>
      <xdr:colOff>0</xdr:colOff>
      <xdr:row>13</xdr:row>
      <xdr:rowOff>10795</xdr:rowOff>
    </xdr:from>
    <xdr:to>
      <xdr:col>3</xdr:col>
      <xdr:colOff>76835</xdr:colOff>
      <xdr:row>13</xdr:row>
      <xdr:rowOff>229870</xdr:rowOff>
    </xdr:to>
    <xdr:sp>
      <xdr:nvSpPr>
        <xdr:cNvPr id="19" name="Text Box 1"/>
        <xdr:cNvSpPr txBox="1"/>
      </xdr:nvSpPr>
      <xdr:spPr>
        <a:xfrm>
          <a:off x="2992120" y="3957955"/>
          <a:ext cx="76835" cy="219075"/>
        </a:xfrm>
        <a:prstGeom prst="rect">
          <a:avLst/>
        </a:prstGeom>
        <a:noFill/>
        <a:ln w="9525">
          <a:noFill/>
        </a:ln>
      </xdr:spPr>
    </xdr:sp>
    <xdr:clientData/>
  </xdr:twoCellAnchor>
  <xdr:twoCellAnchor editAs="oneCell">
    <xdr:from>
      <xdr:col>1</xdr:col>
      <xdr:colOff>0</xdr:colOff>
      <xdr:row>13</xdr:row>
      <xdr:rowOff>10795</xdr:rowOff>
    </xdr:from>
    <xdr:to>
      <xdr:col>1</xdr:col>
      <xdr:colOff>76835</xdr:colOff>
      <xdr:row>13</xdr:row>
      <xdr:rowOff>229870</xdr:rowOff>
    </xdr:to>
    <xdr:sp>
      <xdr:nvSpPr>
        <xdr:cNvPr id="20" name="Text Box 1"/>
        <xdr:cNvSpPr txBox="1"/>
      </xdr:nvSpPr>
      <xdr:spPr>
        <a:xfrm>
          <a:off x="220345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10795</xdr:rowOff>
    </xdr:from>
    <xdr:to>
      <xdr:col>1</xdr:col>
      <xdr:colOff>76835</xdr:colOff>
      <xdr:row>13</xdr:row>
      <xdr:rowOff>229870</xdr:rowOff>
    </xdr:to>
    <xdr:sp>
      <xdr:nvSpPr>
        <xdr:cNvPr id="21" name="Text Box 1"/>
        <xdr:cNvSpPr txBox="1"/>
      </xdr:nvSpPr>
      <xdr:spPr>
        <a:xfrm>
          <a:off x="2203450" y="3957955"/>
          <a:ext cx="76835" cy="219075"/>
        </a:xfrm>
        <a:prstGeom prst="rect">
          <a:avLst/>
        </a:prstGeom>
        <a:noFill/>
        <a:ln w="9525">
          <a:noFill/>
        </a:ln>
      </xdr:spPr>
    </xdr:sp>
    <xdr:clientData/>
  </xdr:twoCellAnchor>
  <xdr:twoCellAnchor editAs="oneCell">
    <xdr:from>
      <xdr:col>1</xdr:col>
      <xdr:colOff>0</xdr:colOff>
      <xdr:row>13</xdr:row>
      <xdr:rowOff>10795</xdr:rowOff>
    </xdr:from>
    <xdr:to>
      <xdr:col>1</xdr:col>
      <xdr:colOff>76835</xdr:colOff>
      <xdr:row>13</xdr:row>
      <xdr:rowOff>229870</xdr:rowOff>
    </xdr:to>
    <xdr:sp>
      <xdr:nvSpPr>
        <xdr:cNvPr id="22" name="Text Box 1"/>
        <xdr:cNvSpPr txBox="1"/>
      </xdr:nvSpPr>
      <xdr:spPr>
        <a:xfrm>
          <a:off x="220345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10795</xdr:rowOff>
    </xdr:from>
    <xdr:to>
      <xdr:col>1</xdr:col>
      <xdr:colOff>76835</xdr:colOff>
      <xdr:row>13</xdr:row>
      <xdr:rowOff>229870</xdr:rowOff>
    </xdr:to>
    <xdr:sp>
      <xdr:nvSpPr>
        <xdr:cNvPr id="23" name="Text Box 1"/>
        <xdr:cNvSpPr txBox="1"/>
      </xdr:nvSpPr>
      <xdr:spPr>
        <a:xfrm>
          <a:off x="2203450" y="3957955"/>
          <a:ext cx="76835" cy="219075"/>
        </a:xfrm>
        <a:prstGeom prst="rect">
          <a:avLst/>
        </a:prstGeom>
        <a:noFill/>
        <a:ln w="9525">
          <a:noFill/>
        </a:ln>
      </xdr:spPr>
    </xdr:sp>
    <xdr:clientData/>
  </xdr:twoCellAnchor>
  <xdr:twoCellAnchor editAs="oneCell">
    <xdr:from>
      <xdr:col>3</xdr:col>
      <xdr:colOff>0</xdr:colOff>
      <xdr:row>13</xdr:row>
      <xdr:rowOff>10795</xdr:rowOff>
    </xdr:from>
    <xdr:to>
      <xdr:col>3</xdr:col>
      <xdr:colOff>76835</xdr:colOff>
      <xdr:row>13</xdr:row>
      <xdr:rowOff>229870</xdr:rowOff>
    </xdr:to>
    <xdr:sp>
      <xdr:nvSpPr>
        <xdr:cNvPr id="24" name="Text Box 1"/>
        <xdr:cNvSpPr txBox="1"/>
      </xdr:nvSpPr>
      <xdr:spPr>
        <a:xfrm>
          <a:off x="2992120" y="3957955"/>
          <a:ext cx="76835"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3</xdr:col>
      <xdr:colOff>0</xdr:colOff>
      <xdr:row>13</xdr:row>
      <xdr:rowOff>10795</xdr:rowOff>
    </xdr:from>
    <xdr:to>
      <xdr:col>3</xdr:col>
      <xdr:colOff>76835</xdr:colOff>
      <xdr:row>13</xdr:row>
      <xdr:rowOff>229870</xdr:rowOff>
    </xdr:to>
    <xdr:sp>
      <xdr:nvSpPr>
        <xdr:cNvPr id="25" name="Text Box 1"/>
        <xdr:cNvSpPr txBox="1"/>
      </xdr:nvSpPr>
      <xdr:spPr>
        <a:xfrm>
          <a:off x="2992120" y="3957955"/>
          <a:ext cx="76835" cy="219075"/>
        </a:xfrm>
        <a:prstGeom prst="rect">
          <a:avLst/>
        </a:prstGeom>
        <a:noFill/>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14</xdr:row>
      <xdr:rowOff>11430</xdr:rowOff>
    </xdr:from>
    <xdr:to>
      <xdr:col>1</xdr:col>
      <xdr:colOff>76200</xdr:colOff>
      <xdr:row>14</xdr:row>
      <xdr:rowOff>230505</xdr:rowOff>
    </xdr:to>
    <xdr:sp>
      <xdr:nvSpPr>
        <xdr:cNvPr id="2" name="Text Box 1"/>
        <xdr:cNvSpPr txBox="1"/>
      </xdr:nvSpPr>
      <xdr:spPr>
        <a:xfrm>
          <a:off x="2340610" y="4512310"/>
          <a:ext cx="76200"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230505</xdr:rowOff>
    </xdr:to>
    <xdr:sp>
      <xdr:nvSpPr>
        <xdr:cNvPr id="3" name="Text Box 1"/>
        <xdr:cNvSpPr txBox="1"/>
      </xdr:nvSpPr>
      <xdr:spPr>
        <a:xfrm>
          <a:off x="2340610" y="4512310"/>
          <a:ext cx="76200" cy="21907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230505</xdr:rowOff>
    </xdr:to>
    <xdr:sp>
      <xdr:nvSpPr>
        <xdr:cNvPr id="4" name="Text Box 1"/>
        <xdr:cNvSpPr txBox="1"/>
      </xdr:nvSpPr>
      <xdr:spPr>
        <a:xfrm>
          <a:off x="2340610" y="4512310"/>
          <a:ext cx="76200"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230505</xdr:rowOff>
    </xdr:to>
    <xdr:sp>
      <xdr:nvSpPr>
        <xdr:cNvPr id="5" name="Text Box 1"/>
        <xdr:cNvSpPr txBox="1"/>
      </xdr:nvSpPr>
      <xdr:spPr>
        <a:xfrm>
          <a:off x="2340610" y="4512310"/>
          <a:ext cx="76200" cy="21907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230505</xdr:rowOff>
    </xdr:to>
    <xdr:sp>
      <xdr:nvSpPr>
        <xdr:cNvPr id="6" name="Text Box 1"/>
        <xdr:cNvSpPr txBox="1"/>
      </xdr:nvSpPr>
      <xdr:spPr>
        <a:xfrm>
          <a:off x="2340610" y="4512310"/>
          <a:ext cx="76200"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230505</xdr:rowOff>
    </xdr:to>
    <xdr:sp>
      <xdr:nvSpPr>
        <xdr:cNvPr id="7" name="Text Box 1"/>
        <xdr:cNvSpPr txBox="1"/>
      </xdr:nvSpPr>
      <xdr:spPr>
        <a:xfrm>
          <a:off x="2340610" y="4512310"/>
          <a:ext cx="76200" cy="21907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230505</xdr:rowOff>
    </xdr:to>
    <xdr:sp>
      <xdr:nvSpPr>
        <xdr:cNvPr id="8" name="Text Box 1"/>
        <xdr:cNvSpPr txBox="1"/>
      </xdr:nvSpPr>
      <xdr:spPr>
        <a:xfrm>
          <a:off x="2340610" y="4512310"/>
          <a:ext cx="76200"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230505</xdr:rowOff>
    </xdr:to>
    <xdr:sp>
      <xdr:nvSpPr>
        <xdr:cNvPr id="9" name="Text Box 1"/>
        <xdr:cNvSpPr txBox="1"/>
      </xdr:nvSpPr>
      <xdr:spPr>
        <a:xfrm>
          <a:off x="2340610" y="4512310"/>
          <a:ext cx="76200" cy="21907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230505</xdr:rowOff>
    </xdr:to>
    <xdr:sp>
      <xdr:nvSpPr>
        <xdr:cNvPr id="10" name="Text Box 1"/>
        <xdr:cNvSpPr txBox="1"/>
      </xdr:nvSpPr>
      <xdr:spPr>
        <a:xfrm>
          <a:off x="2340610" y="4512310"/>
          <a:ext cx="76200"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230505</xdr:rowOff>
    </xdr:to>
    <xdr:sp>
      <xdr:nvSpPr>
        <xdr:cNvPr id="11" name="Text Box 1"/>
        <xdr:cNvSpPr txBox="1"/>
      </xdr:nvSpPr>
      <xdr:spPr>
        <a:xfrm>
          <a:off x="2340610" y="4512310"/>
          <a:ext cx="76200" cy="21907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230505</xdr:rowOff>
    </xdr:to>
    <xdr:sp>
      <xdr:nvSpPr>
        <xdr:cNvPr id="12" name="Text Box 1"/>
        <xdr:cNvSpPr txBox="1"/>
      </xdr:nvSpPr>
      <xdr:spPr>
        <a:xfrm>
          <a:off x="2340610" y="4512310"/>
          <a:ext cx="76200"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230505</xdr:rowOff>
    </xdr:to>
    <xdr:sp>
      <xdr:nvSpPr>
        <xdr:cNvPr id="13" name="Text Box 1"/>
        <xdr:cNvSpPr txBox="1"/>
      </xdr:nvSpPr>
      <xdr:spPr>
        <a:xfrm>
          <a:off x="2340610" y="4512310"/>
          <a:ext cx="76200" cy="21907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230505</xdr:rowOff>
    </xdr:to>
    <xdr:sp>
      <xdr:nvSpPr>
        <xdr:cNvPr id="14" name="Text Box 1"/>
        <xdr:cNvSpPr txBox="1"/>
      </xdr:nvSpPr>
      <xdr:spPr>
        <a:xfrm>
          <a:off x="2340610" y="4512310"/>
          <a:ext cx="76200"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230505</xdr:rowOff>
    </xdr:to>
    <xdr:sp>
      <xdr:nvSpPr>
        <xdr:cNvPr id="15" name="Text Box 1"/>
        <xdr:cNvSpPr txBox="1"/>
      </xdr:nvSpPr>
      <xdr:spPr>
        <a:xfrm>
          <a:off x="2340610" y="4512310"/>
          <a:ext cx="76200" cy="219075"/>
        </a:xfrm>
        <a:prstGeom prst="rect">
          <a:avLst/>
        </a:prstGeom>
        <a:noFill/>
        <a:ln w="9525">
          <a:noFill/>
        </a:ln>
      </xdr:spPr>
    </xdr:sp>
    <xdr:clientData/>
  </xdr:twoCellAnchor>
  <xdr:twoCellAnchor editAs="oneCell">
    <xdr:from>
      <xdr:col>1</xdr:col>
      <xdr:colOff>0</xdr:colOff>
      <xdr:row>14</xdr:row>
      <xdr:rowOff>11430</xdr:rowOff>
    </xdr:from>
    <xdr:to>
      <xdr:col>1</xdr:col>
      <xdr:colOff>76200</xdr:colOff>
      <xdr:row>14</xdr:row>
      <xdr:rowOff>230505</xdr:rowOff>
    </xdr:to>
    <xdr:sp>
      <xdr:nvSpPr>
        <xdr:cNvPr id="16" name="Text Box 1"/>
        <xdr:cNvSpPr txBox="1"/>
      </xdr:nvSpPr>
      <xdr:spPr>
        <a:xfrm>
          <a:off x="2340610" y="4512310"/>
          <a:ext cx="76200" cy="21907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14</xdr:row>
      <xdr:rowOff>11430</xdr:rowOff>
    </xdr:from>
    <xdr:to>
      <xdr:col>1</xdr:col>
      <xdr:colOff>76200</xdr:colOff>
      <xdr:row>14</xdr:row>
      <xdr:rowOff>230505</xdr:rowOff>
    </xdr:to>
    <xdr:sp>
      <xdr:nvSpPr>
        <xdr:cNvPr id="17" name="Text Box 1"/>
        <xdr:cNvSpPr txBox="1"/>
      </xdr:nvSpPr>
      <xdr:spPr>
        <a:xfrm>
          <a:off x="2340610" y="4512310"/>
          <a:ext cx="76200" cy="219075"/>
        </a:xfrm>
        <a:prstGeom prst="rect">
          <a:avLst/>
        </a:prstGeom>
        <a:noFill/>
        <a:ln w="9525">
          <a:noFill/>
        </a:ln>
      </xdr:spPr>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13</xdr:row>
      <xdr:rowOff>11430</xdr:rowOff>
    </xdr:from>
    <xdr:to>
      <xdr:col>1</xdr:col>
      <xdr:colOff>76835</xdr:colOff>
      <xdr:row>13</xdr:row>
      <xdr:rowOff>229235</xdr:rowOff>
    </xdr:to>
    <xdr:sp>
      <xdr:nvSpPr>
        <xdr:cNvPr id="2" name="Text Box 1"/>
        <xdr:cNvSpPr txBox="1"/>
      </xdr:nvSpPr>
      <xdr:spPr>
        <a:xfrm>
          <a:off x="2340610" y="4093210"/>
          <a:ext cx="76835"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11430</xdr:rowOff>
    </xdr:from>
    <xdr:to>
      <xdr:col>1</xdr:col>
      <xdr:colOff>76835</xdr:colOff>
      <xdr:row>13</xdr:row>
      <xdr:rowOff>229235</xdr:rowOff>
    </xdr:to>
    <xdr:sp>
      <xdr:nvSpPr>
        <xdr:cNvPr id="3" name="Text Box 1"/>
        <xdr:cNvSpPr txBox="1"/>
      </xdr:nvSpPr>
      <xdr:spPr>
        <a:xfrm>
          <a:off x="2340610" y="4093210"/>
          <a:ext cx="76835" cy="217805"/>
        </a:xfrm>
        <a:prstGeom prst="rect">
          <a:avLst/>
        </a:prstGeom>
        <a:noFill/>
        <a:ln w="9525">
          <a:noFill/>
        </a:ln>
      </xdr:spPr>
    </xdr:sp>
    <xdr:clientData/>
  </xdr:twoCellAnchor>
  <xdr:twoCellAnchor editAs="oneCell">
    <xdr:from>
      <xdr:col>1</xdr:col>
      <xdr:colOff>0</xdr:colOff>
      <xdr:row>13</xdr:row>
      <xdr:rowOff>11430</xdr:rowOff>
    </xdr:from>
    <xdr:to>
      <xdr:col>1</xdr:col>
      <xdr:colOff>76835</xdr:colOff>
      <xdr:row>13</xdr:row>
      <xdr:rowOff>229235</xdr:rowOff>
    </xdr:to>
    <xdr:sp>
      <xdr:nvSpPr>
        <xdr:cNvPr id="4" name="Text Box 1"/>
        <xdr:cNvSpPr txBox="1"/>
      </xdr:nvSpPr>
      <xdr:spPr>
        <a:xfrm>
          <a:off x="2340610" y="4093210"/>
          <a:ext cx="76835"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11430</xdr:rowOff>
    </xdr:from>
    <xdr:to>
      <xdr:col>1</xdr:col>
      <xdr:colOff>76835</xdr:colOff>
      <xdr:row>13</xdr:row>
      <xdr:rowOff>229235</xdr:rowOff>
    </xdr:to>
    <xdr:sp>
      <xdr:nvSpPr>
        <xdr:cNvPr id="5" name="Text Box 1"/>
        <xdr:cNvSpPr txBox="1"/>
      </xdr:nvSpPr>
      <xdr:spPr>
        <a:xfrm>
          <a:off x="2340610" y="4093210"/>
          <a:ext cx="76835" cy="217805"/>
        </a:xfrm>
        <a:prstGeom prst="rect">
          <a:avLst/>
        </a:prstGeom>
        <a:noFill/>
        <a:ln w="9525">
          <a:noFill/>
        </a:ln>
      </xdr:spPr>
    </xdr:sp>
    <xdr:clientData/>
  </xdr:twoCellAnchor>
  <xdr:twoCellAnchor editAs="oneCell">
    <xdr:from>
      <xdr:col>1</xdr:col>
      <xdr:colOff>0</xdr:colOff>
      <xdr:row>13</xdr:row>
      <xdr:rowOff>11430</xdr:rowOff>
    </xdr:from>
    <xdr:to>
      <xdr:col>1</xdr:col>
      <xdr:colOff>76835</xdr:colOff>
      <xdr:row>13</xdr:row>
      <xdr:rowOff>229235</xdr:rowOff>
    </xdr:to>
    <xdr:sp>
      <xdr:nvSpPr>
        <xdr:cNvPr id="6" name="Text Box 1"/>
        <xdr:cNvSpPr txBox="1"/>
      </xdr:nvSpPr>
      <xdr:spPr>
        <a:xfrm>
          <a:off x="2340610" y="4093210"/>
          <a:ext cx="76835"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11430</xdr:rowOff>
    </xdr:from>
    <xdr:to>
      <xdr:col>1</xdr:col>
      <xdr:colOff>76835</xdr:colOff>
      <xdr:row>13</xdr:row>
      <xdr:rowOff>229235</xdr:rowOff>
    </xdr:to>
    <xdr:sp>
      <xdr:nvSpPr>
        <xdr:cNvPr id="7" name="Text Box 1"/>
        <xdr:cNvSpPr txBox="1"/>
      </xdr:nvSpPr>
      <xdr:spPr>
        <a:xfrm>
          <a:off x="2340610" y="4093210"/>
          <a:ext cx="76835" cy="217805"/>
        </a:xfrm>
        <a:prstGeom prst="rect">
          <a:avLst/>
        </a:prstGeom>
        <a:noFill/>
        <a:ln w="9525">
          <a:noFill/>
        </a:ln>
      </xdr:spPr>
    </xdr:sp>
    <xdr:clientData/>
  </xdr:twoCellAnchor>
  <xdr:twoCellAnchor editAs="oneCell">
    <xdr:from>
      <xdr:col>1</xdr:col>
      <xdr:colOff>0</xdr:colOff>
      <xdr:row>13</xdr:row>
      <xdr:rowOff>11430</xdr:rowOff>
    </xdr:from>
    <xdr:to>
      <xdr:col>1</xdr:col>
      <xdr:colOff>76835</xdr:colOff>
      <xdr:row>13</xdr:row>
      <xdr:rowOff>229235</xdr:rowOff>
    </xdr:to>
    <xdr:sp>
      <xdr:nvSpPr>
        <xdr:cNvPr id="8" name="Text Box 1"/>
        <xdr:cNvSpPr txBox="1"/>
      </xdr:nvSpPr>
      <xdr:spPr>
        <a:xfrm>
          <a:off x="2340610" y="4093210"/>
          <a:ext cx="76835" cy="217805"/>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1</xdr:col>
      <xdr:colOff>0</xdr:colOff>
      <xdr:row>13</xdr:row>
      <xdr:rowOff>11430</xdr:rowOff>
    </xdr:from>
    <xdr:to>
      <xdr:col>1</xdr:col>
      <xdr:colOff>76835</xdr:colOff>
      <xdr:row>13</xdr:row>
      <xdr:rowOff>229235</xdr:rowOff>
    </xdr:to>
    <xdr:sp>
      <xdr:nvSpPr>
        <xdr:cNvPr id="9" name="Text Box 1"/>
        <xdr:cNvSpPr txBox="1"/>
      </xdr:nvSpPr>
      <xdr:spPr>
        <a:xfrm>
          <a:off x="2340610" y="4093210"/>
          <a:ext cx="76835" cy="21780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4&#25919;&#24220;&#22791;&#26696;&#39044;&#31639;\140502&#22478;&#21306;&#22791;&#26696;&#39044;&#31639;\140502_&#22478;&#21306;_&#20154;&#22823;&#25209;&#22797;&#39044;&#31639;&#25253;&#34920;_20240323%2015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修改说明"/>
      <sheetName val="表内公式说明"/>
      <sheetName val="填表步骤及汇总方法"/>
      <sheetName val="封面"/>
      <sheetName val="内置数据"/>
      <sheetName val="目录"/>
      <sheetName val="表一"/>
      <sheetName val="表二之一（类款级汇总）"/>
      <sheetName val="表二之二 （录入表）"/>
      <sheetName val="表三之一（汇总表）"/>
      <sheetName val="表三之二（需明确收支对象级次的录入表）"/>
      <sheetName val="表三之三（其它收支录入表）"/>
      <sheetName val="表四"/>
      <sheetName val="表五"/>
      <sheetName val="表六（1）"/>
      <sheetName val="表六（2）"/>
      <sheetName val="表七（1）"/>
      <sheetName val="表七（2）"/>
      <sheetName val="表八"/>
      <sheetName val="表九之一（汇总表）"/>
      <sheetName val="表九之二（需明确收支对象级次的录入表）"/>
      <sheetName val="表九之三（其它收支录入表）"/>
      <sheetName val="表十"/>
      <sheetName val="表十一（汇总表）"/>
      <sheetName val="表十二之一（需明确收入对象级次的录入表）"/>
      <sheetName val="表十二之二（其它收入录入表）"/>
      <sheetName val="表十三之一（需明确支出对象级次的录入表）"/>
      <sheetName val="表十三之二（其它支出录入表）"/>
      <sheetName val="表十四"/>
      <sheetName val="表三（省汇总使用）"/>
      <sheetName val="表九（省汇总使用）"/>
      <sheetName val="表十一（省汇总使用）"/>
      <sheetName val="数据汇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7">
          <cell r="B7" t="str">
            <v>11004</v>
          </cell>
        </row>
        <row r="7">
          <cell r="D7">
            <v>18236</v>
          </cell>
          <cell r="E7">
            <v>793</v>
          </cell>
        </row>
        <row r="7">
          <cell r="I7">
            <v>301</v>
          </cell>
        </row>
        <row r="8">
          <cell r="B8" t="str">
            <v>1101102</v>
          </cell>
        </row>
        <row r="8">
          <cell r="D8">
            <v>16800</v>
          </cell>
          <cell r="E8">
            <v>26800</v>
          </cell>
        </row>
        <row r="8">
          <cell r="I8">
            <v>0</v>
          </cell>
        </row>
        <row r="9">
          <cell r="B9" t="str">
            <v>2300603</v>
          </cell>
        </row>
        <row r="9">
          <cell r="E9">
            <v>277</v>
          </cell>
        </row>
        <row r="9">
          <cell r="I9">
            <v>0</v>
          </cell>
        </row>
      </sheetData>
      <sheetData sheetId="21">
        <row r="6">
          <cell r="B6" t="str">
            <v>103010202</v>
          </cell>
        </row>
        <row r="7">
          <cell r="B7" t="str">
            <v>1030112</v>
          </cell>
        </row>
        <row r="8">
          <cell r="B8" t="str">
            <v>1030129</v>
          </cell>
        </row>
        <row r="9">
          <cell r="B9" t="str">
            <v>1030146</v>
          </cell>
        </row>
        <row r="10">
          <cell r="B10" t="str">
            <v>1030147</v>
          </cell>
        </row>
        <row r="10">
          <cell r="E10">
            <v>294</v>
          </cell>
        </row>
        <row r="11">
          <cell r="B11" t="str">
            <v>103014801</v>
          </cell>
        </row>
        <row r="11">
          <cell r="D11">
            <v>80000</v>
          </cell>
        </row>
        <row r="12">
          <cell r="B12" t="str">
            <v>103014802</v>
          </cell>
        </row>
        <row r="13">
          <cell r="B13" t="str">
            <v>103014803</v>
          </cell>
        </row>
        <row r="13">
          <cell r="E13">
            <v>733</v>
          </cell>
        </row>
        <row r="14">
          <cell r="B14" t="str">
            <v>103014898</v>
          </cell>
        </row>
        <row r="14">
          <cell r="E14">
            <v>-17</v>
          </cell>
        </row>
        <row r="15">
          <cell r="B15" t="str">
            <v>103014899</v>
          </cell>
        </row>
        <row r="15">
          <cell r="E15">
            <v>17559</v>
          </cell>
          <cell r="F15">
            <v>90000</v>
          </cell>
        </row>
        <row r="16">
          <cell r="B16" t="str">
            <v>103015002</v>
          </cell>
        </row>
        <row r="17">
          <cell r="B17" t="str">
            <v>103015501</v>
          </cell>
        </row>
        <row r="18">
          <cell r="B18" t="str">
            <v>103015502</v>
          </cell>
        </row>
        <row r="19">
          <cell r="B19" t="str">
            <v>1030156</v>
          </cell>
        </row>
        <row r="20">
          <cell r="B20" t="str">
            <v>1030157</v>
          </cell>
        </row>
        <row r="21">
          <cell r="B21" t="str">
            <v>103015803</v>
          </cell>
        </row>
        <row r="22">
          <cell r="B22" t="str">
            <v>1030159</v>
          </cell>
        </row>
        <row r="24">
          <cell r="B24" t="str">
            <v>1030178</v>
          </cell>
        </row>
        <row r="25">
          <cell r="B25" t="str">
            <v>103018003</v>
          </cell>
        </row>
        <row r="26">
          <cell r="B26" t="str">
            <v>103018004</v>
          </cell>
        </row>
        <row r="27">
          <cell r="B27" t="str">
            <v>103018005</v>
          </cell>
        </row>
        <row r="28">
          <cell r="B28" t="str">
            <v>103018006</v>
          </cell>
        </row>
        <row r="29">
          <cell r="B29" t="str">
            <v>103018007</v>
          </cell>
        </row>
        <row r="31">
          <cell r="B31" t="str">
            <v>1030199</v>
          </cell>
        </row>
        <row r="32">
          <cell r="B32" t="str">
            <v>1031003</v>
          </cell>
        </row>
        <row r="33">
          <cell r="B33" t="str">
            <v>1031005</v>
          </cell>
        </row>
        <row r="34">
          <cell r="B34" t="str">
            <v>103100601</v>
          </cell>
        </row>
        <row r="35">
          <cell r="B35" t="str">
            <v>103100602</v>
          </cell>
        </row>
        <row r="36">
          <cell r="B36" t="str">
            <v>103100699</v>
          </cell>
        </row>
        <row r="37">
          <cell r="B37" t="str">
            <v>1031008</v>
          </cell>
        </row>
        <row r="38">
          <cell r="B38" t="str">
            <v>1031009</v>
          </cell>
        </row>
        <row r="39">
          <cell r="B39" t="str">
            <v>1031010</v>
          </cell>
        </row>
        <row r="40">
          <cell r="B40" t="str">
            <v>1031011</v>
          </cell>
        </row>
        <row r="41">
          <cell r="B41" t="str">
            <v>1031012</v>
          </cell>
        </row>
        <row r="42">
          <cell r="B42" t="str">
            <v>103101301</v>
          </cell>
        </row>
        <row r="43">
          <cell r="B43" t="str">
            <v>103101399</v>
          </cell>
        </row>
        <row r="44">
          <cell r="B44" t="str">
            <v>1031014</v>
          </cell>
        </row>
        <row r="45">
          <cell r="B45" t="str">
            <v>103109998</v>
          </cell>
        </row>
        <row r="45">
          <cell r="E45">
            <v>878</v>
          </cell>
        </row>
        <row r="46">
          <cell r="B46" t="str">
            <v>103109999</v>
          </cell>
        </row>
        <row r="53">
          <cell r="B53" t="str">
            <v>1050402</v>
          </cell>
        </row>
        <row r="54">
          <cell r="B54" t="str">
            <v>1100603</v>
          </cell>
        </row>
        <row r="55">
          <cell r="B55" t="str">
            <v>1100802</v>
          </cell>
        </row>
        <row r="55">
          <cell r="D55">
            <v>3848</v>
          </cell>
          <cell r="E55">
            <v>3848</v>
          </cell>
          <cell r="F55">
            <v>5772</v>
          </cell>
        </row>
        <row r="56">
          <cell r="B56" t="str">
            <v>110090299</v>
          </cell>
        </row>
        <row r="56">
          <cell r="E56">
            <v>1601</v>
          </cell>
        </row>
        <row r="57">
          <cell r="B57" t="str">
            <v>2061001</v>
          </cell>
        </row>
        <row r="58">
          <cell r="B58" t="str">
            <v>2061002</v>
          </cell>
        </row>
        <row r="59">
          <cell r="B59" t="str">
            <v>2061003</v>
          </cell>
        </row>
        <row r="60">
          <cell r="B60" t="str">
            <v>2061004</v>
          </cell>
        </row>
        <row r="61">
          <cell r="B61" t="str">
            <v>2061005</v>
          </cell>
        </row>
        <row r="62">
          <cell r="B62" t="str">
            <v>2061099</v>
          </cell>
        </row>
        <row r="63">
          <cell r="B63" t="str">
            <v>2070701</v>
          </cell>
        </row>
        <row r="63">
          <cell r="E63">
            <v>48</v>
          </cell>
        </row>
        <row r="64">
          <cell r="B64" t="str">
            <v>2070702</v>
          </cell>
        </row>
        <row r="65">
          <cell r="B65" t="str">
            <v>2070703</v>
          </cell>
        </row>
        <row r="66">
          <cell r="B66" t="str">
            <v>2070704</v>
          </cell>
        </row>
        <row r="67">
          <cell r="B67" t="str">
            <v>2070799</v>
          </cell>
        </row>
        <row r="68">
          <cell r="B68" t="str">
            <v>2070901</v>
          </cell>
        </row>
        <row r="69">
          <cell r="B69" t="str">
            <v>2070902</v>
          </cell>
        </row>
        <row r="70">
          <cell r="B70" t="str">
            <v>2070903</v>
          </cell>
        </row>
        <row r="71">
          <cell r="B71" t="str">
            <v>2070904</v>
          </cell>
        </row>
        <row r="72">
          <cell r="B72" t="str">
            <v>2070999</v>
          </cell>
        </row>
        <row r="73">
          <cell r="B73" t="str">
            <v>2071001</v>
          </cell>
        </row>
        <row r="74">
          <cell r="B74" t="str">
            <v>2071099</v>
          </cell>
        </row>
        <row r="75">
          <cell r="B75" t="str">
            <v>2116001</v>
          </cell>
        </row>
        <row r="76">
          <cell r="B76" t="str">
            <v>2116002</v>
          </cell>
        </row>
        <row r="77">
          <cell r="B77" t="str">
            <v>2116003</v>
          </cell>
        </row>
        <row r="78">
          <cell r="B78" t="str">
            <v>2116099</v>
          </cell>
        </row>
        <row r="79">
          <cell r="B79" t="str">
            <v>2116101</v>
          </cell>
        </row>
        <row r="80">
          <cell r="B80" t="str">
            <v>2116102</v>
          </cell>
        </row>
        <row r="81">
          <cell r="B81" t="str">
            <v>2116103</v>
          </cell>
        </row>
        <row r="82">
          <cell r="B82" t="str">
            <v>2116104</v>
          </cell>
        </row>
        <row r="83">
          <cell r="B83" t="str">
            <v>2120801</v>
          </cell>
        </row>
        <row r="83">
          <cell r="D83">
            <v>50168</v>
          </cell>
          <cell r="E83">
            <v>15882</v>
          </cell>
        </row>
        <row r="84">
          <cell r="B84" t="str">
            <v>2120802</v>
          </cell>
        </row>
        <row r="85">
          <cell r="B85" t="str">
            <v>2120803</v>
          </cell>
        </row>
        <row r="86">
          <cell r="B86" t="str">
            <v>2120804</v>
          </cell>
        </row>
        <row r="86">
          <cell r="D86">
            <v>6</v>
          </cell>
          <cell r="E86">
            <v>6</v>
          </cell>
          <cell r="F86">
            <v>49</v>
          </cell>
        </row>
        <row r="87">
          <cell r="B87" t="str">
            <v>2120805</v>
          </cell>
        </row>
        <row r="88">
          <cell r="B88" t="str">
            <v>2120806</v>
          </cell>
        </row>
        <row r="89">
          <cell r="B89" t="str">
            <v>2120807</v>
          </cell>
        </row>
        <row r="90">
          <cell r="B90" t="str">
            <v>2120809</v>
          </cell>
        </row>
        <row r="91">
          <cell r="B91" t="str">
            <v>2120810</v>
          </cell>
        </row>
        <row r="92">
          <cell r="B92" t="str">
            <v>2120811</v>
          </cell>
        </row>
        <row r="93">
          <cell r="B93" t="str">
            <v>2120813</v>
          </cell>
        </row>
        <row r="94">
          <cell r="B94" t="str">
            <v>2120814</v>
          </cell>
        </row>
        <row r="95">
          <cell r="B95" t="str">
            <v>2120815</v>
          </cell>
        </row>
        <row r="96">
          <cell r="B96" t="str">
            <v>2120816</v>
          </cell>
        </row>
        <row r="96">
          <cell r="E96">
            <v>55</v>
          </cell>
          <cell r="F96">
            <v>260</v>
          </cell>
        </row>
        <row r="97">
          <cell r="B97" t="str">
            <v>2120899</v>
          </cell>
        </row>
        <row r="97">
          <cell r="D97">
            <v>47098</v>
          </cell>
          <cell r="E97">
            <v>3496</v>
          </cell>
          <cell r="F97">
            <v>85055</v>
          </cell>
        </row>
        <row r="98">
          <cell r="B98" t="str">
            <v>2121001</v>
          </cell>
        </row>
        <row r="99">
          <cell r="B99" t="str">
            <v>2121002</v>
          </cell>
        </row>
        <row r="100">
          <cell r="B100" t="str">
            <v>2121099</v>
          </cell>
        </row>
        <row r="101">
          <cell r="B101" t="str">
            <v>21211</v>
          </cell>
        </row>
        <row r="101">
          <cell r="F101">
            <v>186</v>
          </cell>
        </row>
        <row r="102">
          <cell r="B102" t="str">
            <v>2121301</v>
          </cell>
        </row>
        <row r="103">
          <cell r="B103" t="str">
            <v>2121302</v>
          </cell>
        </row>
        <row r="104">
          <cell r="B104" t="str">
            <v>2121303</v>
          </cell>
        </row>
        <row r="105">
          <cell r="B105" t="str">
            <v>2121304</v>
          </cell>
        </row>
        <row r="106">
          <cell r="B106" t="str">
            <v>2121399</v>
          </cell>
        </row>
        <row r="107">
          <cell r="B107" t="str">
            <v>2121401</v>
          </cell>
        </row>
        <row r="108">
          <cell r="B108" t="str">
            <v>2121402</v>
          </cell>
        </row>
        <row r="109">
          <cell r="B109" t="str">
            <v>2121499</v>
          </cell>
        </row>
        <row r="110">
          <cell r="B110" t="str">
            <v>2121501</v>
          </cell>
        </row>
        <row r="111">
          <cell r="B111" t="str">
            <v>2121502</v>
          </cell>
        </row>
        <row r="112">
          <cell r="B112" t="str">
            <v>2121599</v>
          </cell>
        </row>
        <row r="113">
          <cell r="B113" t="str">
            <v>2121601</v>
          </cell>
        </row>
        <row r="114">
          <cell r="B114" t="str">
            <v>2121602</v>
          </cell>
        </row>
        <row r="115">
          <cell r="B115" t="str">
            <v>2121699</v>
          </cell>
        </row>
        <row r="116">
          <cell r="B116" t="str">
            <v>2121701</v>
          </cell>
        </row>
        <row r="117">
          <cell r="B117" t="str">
            <v>2121702</v>
          </cell>
        </row>
        <row r="118">
          <cell r="B118" t="str">
            <v>2121703</v>
          </cell>
        </row>
        <row r="119">
          <cell r="B119" t="str">
            <v>2121704</v>
          </cell>
        </row>
        <row r="120">
          <cell r="B120" t="str">
            <v>2121799</v>
          </cell>
        </row>
        <row r="121">
          <cell r="B121" t="str">
            <v>2121801</v>
          </cell>
        </row>
        <row r="122">
          <cell r="B122" t="str">
            <v>2121899</v>
          </cell>
        </row>
        <row r="123">
          <cell r="B123" t="str">
            <v>2121901</v>
          </cell>
        </row>
        <row r="124">
          <cell r="B124" t="str">
            <v>2121902</v>
          </cell>
        </row>
        <row r="125">
          <cell r="B125" t="str">
            <v>2121903</v>
          </cell>
        </row>
        <row r="126">
          <cell r="B126" t="str">
            <v>2121904</v>
          </cell>
        </row>
        <row r="127">
          <cell r="B127" t="str">
            <v>2121905</v>
          </cell>
        </row>
        <row r="128">
          <cell r="B128" t="str">
            <v>2121906</v>
          </cell>
        </row>
        <row r="129">
          <cell r="B129" t="str">
            <v>2121907</v>
          </cell>
        </row>
        <row r="130">
          <cell r="B130" t="str">
            <v>2121999</v>
          </cell>
        </row>
        <row r="131">
          <cell r="B131" t="str">
            <v>2136601</v>
          </cell>
        </row>
        <row r="132">
          <cell r="B132" t="str">
            <v>2136602</v>
          </cell>
        </row>
        <row r="133">
          <cell r="B133" t="str">
            <v>2136603</v>
          </cell>
        </row>
        <row r="134">
          <cell r="B134" t="str">
            <v>2136699</v>
          </cell>
        </row>
        <row r="135">
          <cell r="B135" t="str">
            <v>2136701</v>
          </cell>
        </row>
        <row r="136">
          <cell r="B136" t="str">
            <v>2136702</v>
          </cell>
        </row>
        <row r="137">
          <cell r="B137" t="str">
            <v>2136703</v>
          </cell>
        </row>
        <row r="138">
          <cell r="B138" t="str">
            <v>2136799</v>
          </cell>
        </row>
        <row r="139">
          <cell r="B139" t="str">
            <v>2136901</v>
          </cell>
        </row>
        <row r="140">
          <cell r="B140" t="str">
            <v>2136902</v>
          </cell>
        </row>
        <row r="141">
          <cell r="B141" t="str">
            <v>2136903</v>
          </cell>
        </row>
        <row r="142">
          <cell r="B142" t="str">
            <v>2136999</v>
          </cell>
        </row>
        <row r="142">
          <cell r="D142">
            <v>44</v>
          </cell>
          <cell r="E142">
            <v>44</v>
          </cell>
        </row>
        <row r="143">
          <cell r="B143" t="str">
            <v>2137001</v>
          </cell>
        </row>
        <row r="144">
          <cell r="B144" t="str">
            <v>2137099</v>
          </cell>
        </row>
        <row r="145">
          <cell r="B145" t="str">
            <v>2137101</v>
          </cell>
        </row>
        <row r="146">
          <cell r="B146" t="str">
            <v>2137102</v>
          </cell>
        </row>
        <row r="147">
          <cell r="B147" t="str">
            <v>2137103</v>
          </cell>
        </row>
        <row r="148">
          <cell r="B148" t="str">
            <v>2137199</v>
          </cell>
        </row>
        <row r="149">
          <cell r="B149" t="str">
            <v>2137201</v>
          </cell>
        </row>
        <row r="149">
          <cell r="D149">
            <v>3</v>
          </cell>
          <cell r="E149">
            <v>3</v>
          </cell>
          <cell r="F149">
            <v>3</v>
          </cell>
        </row>
        <row r="150">
          <cell r="B150" t="str">
            <v>2137202</v>
          </cell>
        </row>
        <row r="151">
          <cell r="B151" t="str">
            <v>2137299</v>
          </cell>
        </row>
        <row r="152">
          <cell r="B152" t="str">
            <v>2137301</v>
          </cell>
        </row>
        <row r="153">
          <cell r="B153" t="str">
            <v>2137302</v>
          </cell>
        </row>
        <row r="154">
          <cell r="B154" t="str">
            <v>2137399</v>
          </cell>
        </row>
        <row r="155">
          <cell r="B155" t="str">
            <v>2137401</v>
          </cell>
        </row>
        <row r="156">
          <cell r="B156" t="str">
            <v>2137499</v>
          </cell>
        </row>
        <row r="157">
          <cell r="B157" t="str">
            <v>2146001</v>
          </cell>
        </row>
        <row r="158">
          <cell r="B158" t="str">
            <v>2146002</v>
          </cell>
        </row>
        <row r="159">
          <cell r="B159" t="str">
            <v>2146003</v>
          </cell>
        </row>
        <row r="160">
          <cell r="B160" t="str">
            <v>2146099</v>
          </cell>
        </row>
        <row r="161">
          <cell r="B161" t="str">
            <v>2146201</v>
          </cell>
        </row>
        <row r="162">
          <cell r="B162" t="str">
            <v>2146202</v>
          </cell>
        </row>
        <row r="163">
          <cell r="B163" t="str">
            <v>2146203</v>
          </cell>
        </row>
        <row r="164">
          <cell r="B164" t="str">
            <v>2146299</v>
          </cell>
        </row>
        <row r="165">
          <cell r="B165" t="str">
            <v>2146401</v>
          </cell>
        </row>
        <row r="166">
          <cell r="B166" t="str">
            <v>2146402</v>
          </cell>
        </row>
        <row r="167">
          <cell r="B167" t="str">
            <v>2146403</v>
          </cell>
        </row>
        <row r="168">
          <cell r="B168" t="str">
            <v>2146404</v>
          </cell>
        </row>
        <row r="169">
          <cell r="B169" t="str">
            <v>2146405</v>
          </cell>
        </row>
        <row r="170">
          <cell r="B170" t="str">
            <v>2146406</v>
          </cell>
        </row>
        <row r="171">
          <cell r="B171" t="str">
            <v>2146407</v>
          </cell>
        </row>
        <row r="172">
          <cell r="B172" t="str">
            <v>2146499</v>
          </cell>
        </row>
        <row r="173">
          <cell r="B173" t="str">
            <v>2146801</v>
          </cell>
        </row>
        <row r="174">
          <cell r="B174" t="str">
            <v>2146802</v>
          </cell>
        </row>
        <row r="175">
          <cell r="B175" t="str">
            <v>2146803</v>
          </cell>
        </row>
        <row r="176">
          <cell r="B176" t="str">
            <v>2146804</v>
          </cell>
        </row>
        <row r="177">
          <cell r="B177" t="str">
            <v>2146805</v>
          </cell>
        </row>
        <row r="178">
          <cell r="B178" t="str">
            <v>2146899</v>
          </cell>
        </row>
        <row r="179">
          <cell r="B179" t="str">
            <v>2146901</v>
          </cell>
        </row>
        <row r="180">
          <cell r="B180" t="str">
            <v>2146902</v>
          </cell>
        </row>
        <row r="181">
          <cell r="B181" t="str">
            <v>2146903</v>
          </cell>
        </row>
        <row r="182">
          <cell r="B182" t="str">
            <v>2146904</v>
          </cell>
        </row>
        <row r="183">
          <cell r="B183" t="str">
            <v>2146906</v>
          </cell>
        </row>
        <row r="184">
          <cell r="B184" t="str">
            <v>2146907</v>
          </cell>
        </row>
        <row r="185">
          <cell r="B185" t="str">
            <v>2146908</v>
          </cell>
        </row>
        <row r="186">
          <cell r="B186" t="str">
            <v>2146909</v>
          </cell>
        </row>
        <row r="187">
          <cell r="B187" t="str">
            <v>2146999</v>
          </cell>
        </row>
        <row r="188">
          <cell r="B188" t="str">
            <v>2147001</v>
          </cell>
        </row>
        <row r="189">
          <cell r="B189" t="str">
            <v>2147099</v>
          </cell>
        </row>
        <row r="190">
          <cell r="B190" t="str">
            <v>2147101</v>
          </cell>
        </row>
        <row r="191">
          <cell r="B191" t="str">
            <v>2147199</v>
          </cell>
        </row>
        <row r="192">
          <cell r="B192" t="str">
            <v>21472</v>
          </cell>
        </row>
        <row r="193">
          <cell r="B193" t="str">
            <v>2156201</v>
          </cell>
        </row>
        <row r="194">
          <cell r="B194" t="str">
            <v>2156202</v>
          </cell>
        </row>
        <row r="195">
          <cell r="B195" t="str">
            <v>2156299</v>
          </cell>
        </row>
        <row r="196">
          <cell r="B196" t="str">
            <v>2170402</v>
          </cell>
        </row>
        <row r="197">
          <cell r="B197" t="str">
            <v>2170403</v>
          </cell>
        </row>
        <row r="198">
          <cell r="B198" t="str">
            <v>2290401</v>
          </cell>
        </row>
        <row r="199">
          <cell r="B199" t="str">
            <v>2290402</v>
          </cell>
        </row>
        <row r="199">
          <cell r="D199">
            <v>16800</v>
          </cell>
          <cell r="E199">
            <v>10371</v>
          </cell>
          <cell r="F199">
            <v>5394</v>
          </cell>
        </row>
        <row r="200">
          <cell r="B200" t="str">
            <v>2290403</v>
          </cell>
        </row>
        <row r="201">
          <cell r="B201" t="str">
            <v>2290802</v>
          </cell>
        </row>
        <row r="202">
          <cell r="B202" t="str">
            <v>2290803</v>
          </cell>
        </row>
        <row r="203">
          <cell r="B203" t="str">
            <v>2290804</v>
          </cell>
        </row>
        <row r="204">
          <cell r="B204" t="str">
            <v>2290805</v>
          </cell>
        </row>
        <row r="205">
          <cell r="B205" t="str">
            <v>2290806</v>
          </cell>
        </row>
        <row r="206">
          <cell r="B206" t="str">
            <v>2290807</v>
          </cell>
        </row>
        <row r="207">
          <cell r="B207" t="str">
            <v>2290808</v>
          </cell>
        </row>
        <row r="208">
          <cell r="B208" t="str">
            <v>2290899</v>
          </cell>
        </row>
        <row r="209">
          <cell r="B209" t="str">
            <v>2290901</v>
          </cell>
        </row>
        <row r="210">
          <cell r="B210" t="str">
            <v>2296001</v>
          </cell>
        </row>
        <row r="211">
          <cell r="B211" t="str">
            <v>2296002</v>
          </cell>
        </row>
        <row r="211">
          <cell r="D211">
            <v>145</v>
          </cell>
          <cell r="E211">
            <v>197</v>
          </cell>
          <cell r="F211">
            <v>266</v>
          </cell>
        </row>
        <row r="212">
          <cell r="B212" t="str">
            <v>2296003</v>
          </cell>
        </row>
        <row r="212">
          <cell r="D212">
            <v>120</v>
          </cell>
          <cell r="E212">
            <v>119</v>
          </cell>
          <cell r="F212">
            <v>4</v>
          </cell>
        </row>
        <row r="213">
          <cell r="B213" t="str">
            <v>2296004</v>
          </cell>
        </row>
        <row r="213">
          <cell r="D213">
            <v>0</v>
          </cell>
          <cell r="E213">
            <v>0</v>
          </cell>
        </row>
        <row r="214">
          <cell r="B214" t="str">
            <v>2296005</v>
          </cell>
        </row>
        <row r="214">
          <cell r="D214">
            <v>0</v>
          </cell>
          <cell r="E214">
            <v>0</v>
          </cell>
        </row>
        <row r="215">
          <cell r="B215" t="str">
            <v>2296006</v>
          </cell>
        </row>
        <row r="215">
          <cell r="D215">
            <v>53</v>
          </cell>
          <cell r="E215">
            <v>53</v>
          </cell>
          <cell r="F215">
            <v>120</v>
          </cell>
        </row>
        <row r="216">
          <cell r="B216" t="str">
            <v>2296010</v>
          </cell>
        </row>
        <row r="217">
          <cell r="B217" t="str">
            <v>2296011</v>
          </cell>
        </row>
        <row r="218">
          <cell r="B218" t="str">
            <v>2296012</v>
          </cell>
        </row>
        <row r="219">
          <cell r="B219" t="str">
            <v>2296013</v>
          </cell>
        </row>
        <row r="220">
          <cell r="B220" t="str">
            <v>2296099</v>
          </cell>
        </row>
        <row r="221">
          <cell r="B221" t="str">
            <v>2320401</v>
          </cell>
        </row>
        <row r="222">
          <cell r="B222" t="str">
            <v>2320405</v>
          </cell>
        </row>
        <row r="223">
          <cell r="B223" t="str">
            <v>2320411</v>
          </cell>
        </row>
        <row r="224">
          <cell r="B224" t="str">
            <v>2320413</v>
          </cell>
        </row>
        <row r="225">
          <cell r="B225" t="str">
            <v>2320414</v>
          </cell>
        </row>
        <row r="226">
          <cell r="B226" t="str">
            <v>2320416</v>
          </cell>
        </row>
        <row r="227">
          <cell r="B227" t="str">
            <v>2320417</v>
          </cell>
        </row>
        <row r="228">
          <cell r="B228" t="str">
            <v>2320418</v>
          </cell>
        </row>
        <row r="229">
          <cell r="B229" t="str">
            <v>2320419</v>
          </cell>
        </row>
        <row r="230">
          <cell r="B230" t="str">
            <v>2320420</v>
          </cell>
        </row>
        <row r="231">
          <cell r="B231" t="str">
            <v>2320431</v>
          </cell>
        </row>
        <row r="232">
          <cell r="B232" t="str">
            <v>2320432</v>
          </cell>
        </row>
        <row r="233">
          <cell r="B233" t="str">
            <v>2320433</v>
          </cell>
        </row>
        <row r="233">
          <cell r="D233">
            <v>2998</v>
          </cell>
          <cell r="E233">
            <v>2998</v>
          </cell>
          <cell r="F233">
            <v>2921</v>
          </cell>
        </row>
        <row r="234">
          <cell r="B234" t="str">
            <v>2320498</v>
          </cell>
        </row>
        <row r="234">
          <cell r="D234">
            <v>1449</v>
          </cell>
          <cell r="E234">
            <v>1543</v>
          </cell>
          <cell r="F234">
            <v>1815</v>
          </cell>
        </row>
        <row r="235">
          <cell r="B235" t="str">
            <v>2320499</v>
          </cell>
        </row>
        <row r="236">
          <cell r="B236" t="str">
            <v>2330401</v>
          </cell>
        </row>
        <row r="237">
          <cell r="B237" t="str">
            <v>2330405</v>
          </cell>
        </row>
        <row r="238">
          <cell r="B238" t="str">
            <v>2330411</v>
          </cell>
        </row>
        <row r="239">
          <cell r="B239" t="str">
            <v>2330413</v>
          </cell>
        </row>
        <row r="240">
          <cell r="B240" t="str">
            <v>2330414</v>
          </cell>
        </row>
        <row r="241">
          <cell r="B241" t="str">
            <v>2330416</v>
          </cell>
        </row>
        <row r="242">
          <cell r="B242" t="str">
            <v>2330417</v>
          </cell>
        </row>
        <row r="243">
          <cell r="B243" t="str">
            <v>2330418</v>
          </cell>
        </row>
        <row r="244">
          <cell r="B244" t="str">
            <v>2330419</v>
          </cell>
        </row>
        <row r="245">
          <cell r="B245" t="str">
            <v>2330420</v>
          </cell>
        </row>
        <row r="246">
          <cell r="B246" t="str">
            <v>2330431</v>
          </cell>
        </row>
        <row r="247">
          <cell r="B247" t="str">
            <v>2330432</v>
          </cell>
        </row>
        <row r="248">
          <cell r="B248" t="str">
            <v>2330433</v>
          </cell>
        </row>
        <row r="249">
          <cell r="B249" t="str">
            <v>2330498</v>
          </cell>
        </row>
        <row r="249">
          <cell r="E249">
            <v>24</v>
          </cell>
        </row>
        <row r="250">
          <cell r="B250" t="str">
            <v>2330499</v>
          </cell>
        </row>
        <row r="251">
          <cell r="B251" t="str">
            <v>2340101</v>
          </cell>
        </row>
        <row r="252">
          <cell r="B252" t="str">
            <v>2340102</v>
          </cell>
        </row>
        <row r="253">
          <cell r="B253" t="str">
            <v>2340103</v>
          </cell>
        </row>
        <row r="254">
          <cell r="B254" t="str">
            <v>2340104</v>
          </cell>
        </row>
        <row r="255">
          <cell r="B255" t="str">
            <v>2340105</v>
          </cell>
        </row>
        <row r="256">
          <cell r="B256" t="str">
            <v>2340106</v>
          </cell>
        </row>
        <row r="257">
          <cell r="B257" t="str">
            <v>2340107</v>
          </cell>
        </row>
        <row r="258">
          <cell r="B258" t="str">
            <v>2340108</v>
          </cell>
        </row>
        <row r="259">
          <cell r="B259" t="str">
            <v>2340109</v>
          </cell>
        </row>
        <row r="260">
          <cell r="B260" t="str">
            <v>2340110</v>
          </cell>
        </row>
        <row r="261">
          <cell r="B261" t="str">
            <v>2340111</v>
          </cell>
        </row>
        <row r="262">
          <cell r="B262" t="str">
            <v>2340199</v>
          </cell>
        </row>
        <row r="263">
          <cell r="B263" t="str">
            <v>2340201</v>
          </cell>
        </row>
        <row r="264">
          <cell r="B264" t="str">
            <v>2340202</v>
          </cell>
        </row>
        <row r="265">
          <cell r="B265" t="str">
            <v>2340203</v>
          </cell>
        </row>
        <row r="266">
          <cell r="B266" t="str">
            <v>2340204</v>
          </cell>
        </row>
        <row r="267">
          <cell r="B267" t="str">
            <v>2340205</v>
          </cell>
        </row>
        <row r="268">
          <cell r="B268" t="str">
            <v>2340299</v>
          </cell>
        </row>
        <row r="278">
          <cell r="B278" t="str">
            <v>23004</v>
          </cell>
        </row>
        <row r="279">
          <cell r="B279" t="str">
            <v>2300802</v>
          </cell>
        </row>
        <row r="279">
          <cell r="D279">
            <v>0</v>
          </cell>
          <cell r="E279">
            <v>1601</v>
          </cell>
          <cell r="F279">
            <v>0</v>
          </cell>
        </row>
        <row r="280">
          <cell r="B280" t="str">
            <v>2300902</v>
          </cell>
        </row>
        <row r="280">
          <cell r="E280">
            <v>5772</v>
          </cell>
        </row>
        <row r="281">
          <cell r="B281" t="str">
            <v>23011</v>
          </cell>
        </row>
        <row r="282">
          <cell r="B282" t="str">
            <v>23104</v>
          </cell>
        </row>
        <row r="282">
          <cell r="E282">
            <v>10000</v>
          </cell>
        </row>
      </sheetData>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4"/>
  <sheetViews>
    <sheetView workbookViewId="0">
      <selection activeCell="A1" sqref="A1"/>
    </sheetView>
  </sheetViews>
  <sheetFormatPr defaultColWidth="9" defaultRowHeight="15.6" outlineLevelCol="3"/>
  <cols>
    <col min="1" max="1" width="32.8796296296296" style="69" customWidth="1"/>
    <col min="2" max="2" width="8.37962962962963" style="69" customWidth="1"/>
    <col min="3" max="3" width="32.6296296296296" style="69" customWidth="1"/>
    <col min="4" max="4" width="8.62962962962963" style="69" customWidth="1"/>
    <col min="5" max="16384" width="9" style="69"/>
  </cols>
  <sheetData>
    <row r="1" spans="1:1">
      <c r="A1" s="69" t="s">
        <v>0</v>
      </c>
    </row>
    <row r="2" s="69" customFormat="1" ht="26.1" customHeight="1" spans="1:4">
      <c r="A2" s="163" t="s">
        <v>1</v>
      </c>
      <c r="B2" s="163"/>
      <c r="C2" s="163"/>
      <c r="D2" s="163"/>
    </row>
    <row r="3" s="69" customFormat="1" spans="3:4">
      <c r="C3" s="120" t="s">
        <v>2</v>
      </c>
      <c r="D3" s="120"/>
    </row>
    <row r="4" s="69" customFormat="1" ht="29" customHeight="1" spans="1:4">
      <c r="A4" s="54" t="s">
        <v>3</v>
      </c>
      <c r="B4" s="54"/>
      <c r="C4" s="54" t="s">
        <v>4</v>
      </c>
      <c r="D4" s="54"/>
    </row>
    <row r="5" s="69" customFormat="1" ht="29" customHeight="1" spans="1:4">
      <c r="A5" s="54" t="s">
        <v>5</v>
      </c>
      <c r="B5" s="54" t="s">
        <v>6</v>
      </c>
      <c r="C5" s="54" t="s">
        <v>5</v>
      </c>
      <c r="D5" s="54" t="s">
        <v>6</v>
      </c>
    </row>
    <row r="6" s="69" customFormat="1" ht="29" customHeight="1" spans="1:4">
      <c r="A6" s="54" t="s">
        <v>7</v>
      </c>
      <c r="B6" s="54">
        <f>B7+B21+B33+B34+B35+B36+B37+B38+B39+B40+B41+B42+B43+B44</f>
        <v>90076</v>
      </c>
      <c r="C6" s="59" t="s">
        <v>8</v>
      </c>
      <c r="D6" s="59">
        <f>SUM(D7:D27)</f>
        <v>37716</v>
      </c>
    </row>
    <row r="7" s="69" customFormat="1" ht="29" customHeight="1" spans="1:4">
      <c r="A7" s="183" t="s">
        <v>9</v>
      </c>
      <c r="B7" s="59">
        <f>SUM(B8:B20)</f>
        <v>15655</v>
      </c>
      <c r="C7" s="211" t="s">
        <v>10</v>
      </c>
      <c r="D7" s="59">
        <v>870</v>
      </c>
    </row>
    <row r="8" s="69" customFormat="1" ht="29" customHeight="1" spans="1:4">
      <c r="A8" s="59" t="s">
        <v>11</v>
      </c>
      <c r="B8" s="59">
        <v>741</v>
      </c>
      <c r="C8" s="211" t="s">
        <v>12</v>
      </c>
      <c r="D8" s="59">
        <v>416</v>
      </c>
    </row>
    <row r="9" s="69" customFormat="1" ht="29" customHeight="1" spans="1:4">
      <c r="A9" s="59" t="s">
        <v>13</v>
      </c>
      <c r="B9" s="59">
        <v>10</v>
      </c>
      <c r="C9" s="211" t="s">
        <v>14</v>
      </c>
      <c r="D9" s="59">
        <v>8391</v>
      </c>
    </row>
    <row r="10" s="69" customFormat="1" ht="29" customHeight="1" spans="1:4">
      <c r="A10" s="59" t="s">
        <v>15</v>
      </c>
      <c r="B10" s="59">
        <v>9888</v>
      </c>
      <c r="C10" s="211" t="s">
        <v>16</v>
      </c>
      <c r="D10" s="59">
        <v>589</v>
      </c>
    </row>
    <row r="11" s="69" customFormat="1" ht="29" customHeight="1" spans="1:4">
      <c r="A11" s="59" t="s">
        <v>17</v>
      </c>
      <c r="B11" s="59">
        <v>23</v>
      </c>
      <c r="C11" s="211" t="s">
        <v>18</v>
      </c>
      <c r="D11" s="59">
        <v>576</v>
      </c>
    </row>
    <row r="12" s="69" customFormat="1" ht="29" customHeight="1" spans="1:4">
      <c r="A12" s="59" t="s">
        <v>19</v>
      </c>
      <c r="B12" s="59">
        <v>4684</v>
      </c>
      <c r="C12" s="211" t="s">
        <v>20</v>
      </c>
      <c r="D12" s="59">
        <v>1443</v>
      </c>
    </row>
    <row r="13" s="69" customFormat="1" ht="29" customHeight="1" spans="1:4">
      <c r="A13" s="59" t="s">
        <v>21</v>
      </c>
      <c r="B13" s="59">
        <v>426</v>
      </c>
      <c r="C13" s="211" t="s">
        <v>22</v>
      </c>
      <c r="D13" s="59">
        <v>1240</v>
      </c>
    </row>
    <row r="14" s="69" customFormat="1" ht="29" customHeight="1" spans="1:4">
      <c r="A14" s="59" t="s">
        <v>23</v>
      </c>
      <c r="B14" s="59">
        <v>123</v>
      </c>
      <c r="C14" s="211" t="s">
        <v>24</v>
      </c>
      <c r="D14" s="59">
        <v>216</v>
      </c>
    </row>
    <row r="15" s="69" customFormat="1" ht="29" customHeight="1" spans="1:4">
      <c r="A15" s="59" t="s">
        <v>25</v>
      </c>
      <c r="B15" s="59">
        <v>-10</v>
      </c>
      <c r="C15" s="211" t="s">
        <v>26</v>
      </c>
      <c r="D15" s="59">
        <v>1557</v>
      </c>
    </row>
    <row r="16" s="69" customFormat="1" ht="29" customHeight="1" spans="1:4">
      <c r="A16" s="59" t="s">
        <v>27</v>
      </c>
      <c r="B16" s="59">
        <v>-1</v>
      </c>
      <c r="C16" s="211" t="s">
        <v>28</v>
      </c>
      <c r="D16" s="59">
        <v>8203</v>
      </c>
    </row>
    <row r="17" s="69" customFormat="1" ht="29" customHeight="1" spans="1:4">
      <c r="A17" s="59" t="s">
        <v>29</v>
      </c>
      <c r="B17" s="59">
        <v>-2</v>
      </c>
      <c r="C17" s="211" t="s">
        <v>30</v>
      </c>
      <c r="D17" s="59">
        <v>68</v>
      </c>
    </row>
    <row r="18" s="69" customFormat="1" ht="29" customHeight="1" spans="1:4">
      <c r="A18" s="59" t="s">
        <v>31</v>
      </c>
      <c r="B18" s="59">
        <v>2</v>
      </c>
      <c r="C18" s="211" t="s">
        <v>32</v>
      </c>
      <c r="D18" s="59">
        <v>92</v>
      </c>
    </row>
    <row r="19" s="69" customFormat="1" ht="29" customHeight="1" spans="1:4">
      <c r="A19" s="59" t="s">
        <v>33</v>
      </c>
      <c r="B19" s="59">
        <v>-233</v>
      </c>
      <c r="C19" s="211" t="s">
        <v>34</v>
      </c>
      <c r="D19" s="59">
        <v>71</v>
      </c>
    </row>
    <row r="20" s="69" customFormat="1" ht="29" customHeight="1" spans="1:4">
      <c r="A20" s="59" t="s">
        <v>35</v>
      </c>
      <c r="B20" s="59">
        <v>4</v>
      </c>
      <c r="C20" s="211" t="s">
        <v>36</v>
      </c>
      <c r="D20" s="59">
        <v>323</v>
      </c>
    </row>
    <row r="21" s="69" customFormat="1" ht="29" customHeight="1" spans="1:4">
      <c r="A21" s="183" t="s">
        <v>37</v>
      </c>
      <c r="B21" s="59">
        <f>SUM(B22:B32)</f>
        <v>14540</v>
      </c>
      <c r="C21" s="211" t="s">
        <v>38</v>
      </c>
      <c r="D21" s="59">
        <v>886</v>
      </c>
    </row>
    <row r="22" s="69" customFormat="1" ht="29" customHeight="1" spans="1:4">
      <c r="A22" s="59" t="s">
        <v>39</v>
      </c>
      <c r="B22" s="59">
        <v>-11</v>
      </c>
      <c r="C22" s="211" t="s">
        <v>40</v>
      </c>
      <c r="D22" s="59">
        <v>1569</v>
      </c>
    </row>
    <row r="23" s="69" customFormat="1" ht="29" customHeight="1" spans="1:4">
      <c r="A23" s="59" t="s">
        <v>41</v>
      </c>
      <c r="B23" s="59">
        <v>14138</v>
      </c>
      <c r="C23" s="211" t="s">
        <v>42</v>
      </c>
      <c r="D23" s="59">
        <v>667</v>
      </c>
    </row>
    <row r="24" s="69" customFormat="1" ht="29" customHeight="1" spans="1:4">
      <c r="A24" s="59" t="s">
        <v>43</v>
      </c>
      <c r="B24" s="59">
        <v>3</v>
      </c>
      <c r="C24" s="211" t="s">
        <v>44</v>
      </c>
      <c r="D24" s="59">
        <v>604</v>
      </c>
    </row>
    <row r="25" s="69" customFormat="1" ht="29" customHeight="1" spans="1:4">
      <c r="A25" s="59" t="s">
        <v>45</v>
      </c>
      <c r="B25" s="59">
        <v>16</v>
      </c>
      <c r="C25" s="211" t="s">
        <v>46</v>
      </c>
      <c r="D25" s="59">
        <v>2879</v>
      </c>
    </row>
    <row r="26" s="69" customFormat="1" ht="29" customHeight="1" spans="1:4">
      <c r="A26" s="59" t="s">
        <v>47</v>
      </c>
      <c r="B26" s="59">
        <v>341</v>
      </c>
      <c r="C26" s="211" t="s">
        <v>48</v>
      </c>
      <c r="D26" s="59">
        <v>2024</v>
      </c>
    </row>
    <row r="27" s="69" customFormat="1" ht="29" customHeight="1" spans="1:4">
      <c r="A27" s="59" t="s">
        <v>49</v>
      </c>
      <c r="B27" s="59">
        <v>1</v>
      </c>
      <c r="C27" s="211" t="s">
        <v>50</v>
      </c>
      <c r="D27" s="59">
        <v>5032</v>
      </c>
    </row>
    <row r="28" s="69" customFormat="1" ht="29" customHeight="1" spans="1:4">
      <c r="A28" s="59" t="s">
        <v>51</v>
      </c>
      <c r="B28" s="59">
        <v>4</v>
      </c>
      <c r="C28" s="59" t="s">
        <v>52</v>
      </c>
      <c r="D28" s="59">
        <v>34</v>
      </c>
    </row>
    <row r="29" s="69" customFormat="1" ht="29" customHeight="1" spans="1:4">
      <c r="A29" s="59" t="s">
        <v>53</v>
      </c>
      <c r="B29" s="59">
        <v>18</v>
      </c>
      <c r="C29" s="59" t="s">
        <v>54</v>
      </c>
      <c r="D29" s="59">
        <v>3245</v>
      </c>
    </row>
    <row r="30" s="69" customFormat="1" ht="29" customHeight="1" spans="1:4">
      <c r="A30" s="59" t="s">
        <v>55</v>
      </c>
      <c r="B30" s="59">
        <v>19</v>
      </c>
      <c r="C30" s="59" t="s">
        <v>56</v>
      </c>
      <c r="D30" s="59">
        <f>SUM(D31:D38)</f>
        <v>54475</v>
      </c>
    </row>
    <row r="31" s="69" customFormat="1" ht="29" customHeight="1" spans="1:4">
      <c r="A31" s="59" t="s">
        <v>57</v>
      </c>
      <c r="B31" s="59">
        <v>-2</v>
      </c>
      <c r="C31" s="211" t="s">
        <v>58</v>
      </c>
      <c r="D31" s="59">
        <v>744</v>
      </c>
    </row>
    <row r="32" s="69" customFormat="1" ht="29" customHeight="1" spans="1:4">
      <c r="A32" s="89" t="s">
        <v>59</v>
      </c>
      <c r="B32" s="59">
        <v>13</v>
      </c>
      <c r="C32" s="211" t="s">
        <v>60</v>
      </c>
      <c r="D32" s="59">
        <v>49191</v>
      </c>
    </row>
    <row r="33" s="69" customFormat="1" ht="29" customHeight="1" spans="1:4">
      <c r="A33" s="183" t="s">
        <v>61</v>
      </c>
      <c r="B33" s="59">
        <v>1082</v>
      </c>
      <c r="C33" s="211" t="s">
        <v>62</v>
      </c>
      <c r="D33" s="59">
        <v>671</v>
      </c>
    </row>
    <row r="34" s="69" customFormat="1" ht="29" customHeight="1" spans="1:4">
      <c r="A34" s="183" t="s">
        <v>63</v>
      </c>
      <c r="B34" s="59">
        <v>882</v>
      </c>
      <c r="C34" s="211" t="s">
        <v>64</v>
      </c>
      <c r="D34" s="59">
        <v>7</v>
      </c>
    </row>
    <row r="35" s="69" customFormat="1" ht="29" customHeight="1" spans="1:4">
      <c r="A35" s="183" t="s">
        <v>65</v>
      </c>
      <c r="B35" s="59">
        <v>5003</v>
      </c>
      <c r="C35" s="211" t="s">
        <v>66</v>
      </c>
      <c r="D35" s="59">
        <v>2</v>
      </c>
    </row>
    <row r="36" s="69" customFormat="1" ht="29" customHeight="1" spans="1:4">
      <c r="A36" s="183" t="s">
        <v>67</v>
      </c>
      <c r="B36" s="59">
        <v>4210</v>
      </c>
      <c r="C36" s="211" t="s">
        <v>68</v>
      </c>
      <c r="D36" s="59">
        <v>468</v>
      </c>
    </row>
    <row r="37" s="69" customFormat="1" ht="29" customHeight="1" spans="1:4">
      <c r="A37" s="183" t="s">
        <v>69</v>
      </c>
      <c r="B37" s="59">
        <v>6851</v>
      </c>
      <c r="C37" s="211" t="s">
        <v>70</v>
      </c>
      <c r="D37" s="59">
        <v>3064</v>
      </c>
    </row>
    <row r="38" s="69" customFormat="1" ht="29" customHeight="1" spans="1:4">
      <c r="A38" s="183" t="s">
        <v>71</v>
      </c>
      <c r="B38" s="59">
        <v>6330</v>
      </c>
      <c r="C38" s="211" t="s">
        <v>72</v>
      </c>
      <c r="D38" s="59">
        <v>328</v>
      </c>
    </row>
    <row r="39" s="69" customFormat="1" ht="29" customHeight="1" spans="1:4">
      <c r="A39" s="183" t="s">
        <v>73</v>
      </c>
      <c r="B39" s="59">
        <v>11661</v>
      </c>
      <c r="C39" s="59" t="s">
        <v>74</v>
      </c>
      <c r="D39" s="59">
        <v>738</v>
      </c>
    </row>
    <row r="40" s="69" customFormat="1" ht="29" customHeight="1" spans="1:4">
      <c r="A40" s="183" t="s">
        <v>75</v>
      </c>
      <c r="B40" s="59">
        <v>8096</v>
      </c>
      <c r="C40" s="59" t="s">
        <v>76</v>
      </c>
      <c r="D40" s="59">
        <v>4528</v>
      </c>
    </row>
    <row r="41" s="69" customFormat="1" ht="29" customHeight="1" spans="1:4">
      <c r="A41" s="183" t="s">
        <v>77</v>
      </c>
      <c r="B41" s="59">
        <v>630</v>
      </c>
      <c r="C41" s="59" t="s">
        <v>78</v>
      </c>
      <c r="D41" s="59">
        <v>35627</v>
      </c>
    </row>
    <row r="42" s="69" customFormat="1" ht="29" customHeight="1" spans="1:4">
      <c r="A42" s="183" t="s">
        <v>79</v>
      </c>
      <c r="B42" s="59">
        <v>15086</v>
      </c>
      <c r="C42" s="59" t="s">
        <v>80</v>
      </c>
      <c r="D42" s="59">
        <v>25359</v>
      </c>
    </row>
    <row r="43" s="69" customFormat="1" ht="29" customHeight="1" spans="1:4">
      <c r="A43" s="183" t="s">
        <v>81</v>
      </c>
      <c r="B43" s="59">
        <v>36</v>
      </c>
      <c r="C43" s="59" t="s">
        <v>82</v>
      </c>
      <c r="D43" s="59">
        <v>1845</v>
      </c>
    </row>
    <row r="44" s="69" customFormat="1" ht="29" customHeight="1" spans="1:4">
      <c r="A44" s="183" t="s">
        <v>83</v>
      </c>
      <c r="B44" s="59">
        <v>14</v>
      </c>
      <c r="C44" s="59" t="s">
        <v>84</v>
      </c>
      <c r="D44" s="59">
        <v>93549</v>
      </c>
    </row>
    <row r="45" s="69" customFormat="1" ht="29" customHeight="1" spans="1:4">
      <c r="A45" s="248" t="s">
        <v>85</v>
      </c>
      <c r="B45" s="183">
        <f>B46+B47+B48+B54+B55</f>
        <v>79282</v>
      </c>
      <c r="C45" s="59" t="s">
        <v>86</v>
      </c>
      <c r="D45" s="59">
        <v>13154</v>
      </c>
    </row>
    <row r="46" s="69" customFormat="1" ht="29" customHeight="1" spans="1:4">
      <c r="A46" s="183" t="s">
        <v>87</v>
      </c>
      <c r="B46" s="59">
        <v>7849</v>
      </c>
      <c r="C46" s="59" t="s">
        <v>88</v>
      </c>
      <c r="D46" s="59">
        <v>2569</v>
      </c>
    </row>
    <row r="47" s="69" customFormat="1" ht="29" customHeight="1" spans="1:4">
      <c r="A47" s="183" t="s">
        <v>89</v>
      </c>
      <c r="B47" s="59">
        <v>848</v>
      </c>
      <c r="C47" s="59" t="s">
        <v>90</v>
      </c>
      <c r="D47" s="59">
        <v>6186</v>
      </c>
    </row>
    <row r="48" s="69" customFormat="1" ht="29" customHeight="1" spans="1:4">
      <c r="A48" s="183" t="s">
        <v>91</v>
      </c>
      <c r="B48" s="59">
        <f>SUM(B49:B53)</f>
        <v>17646</v>
      </c>
      <c r="C48" s="59" t="s">
        <v>92</v>
      </c>
      <c r="D48" s="59">
        <v>3722</v>
      </c>
    </row>
    <row r="49" s="69" customFormat="1" ht="29" customHeight="1" spans="1:4">
      <c r="A49" s="59" t="s">
        <v>93</v>
      </c>
      <c r="B49" s="59">
        <v>2104</v>
      </c>
      <c r="C49" s="59" t="s">
        <v>94</v>
      </c>
      <c r="D49" s="59">
        <v>21198</v>
      </c>
    </row>
    <row r="50" s="69" customFormat="1" ht="29" customHeight="1" spans="1:4">
      <c r="A50" s="59" t="s">
        <v>95</v>
      </c>
      <c r="B50" s="59">
        <v>982</v>
      </c>
      <c r="C50" s="59" t="s">
        <v>96</v>
      </c>
      <c r="D50" s="59">
        <v>17425</v>
      </c>
    </row>
    <row r="51" s="69" customFormat="1" ht="29" customHeight="1" spans="1:4">
      <c r="A51" s="59" t="s">
        <v>97</v>
      </c>
      <c r="B51" s="59">
        <v>6092</v>
      </c>
      <c r="C51" s="59" t="s">
        <v>98</v>
      </c>
      <c r="D51" s="59" t="s">
        <v>99</v>
      </c>
    </row>
    <row r="52" s="69" customFormat="1" ht="29" customHeight="1" spans="1:4">
      <c r="A52" s="59" t="s">
        <v>100</v>
      </c>
      <c r="B52" s="59">
        <v>4234</v>
      </c>
      <c r="C52" s="59" t="s">
        <v>101</v>
      </c>
      <c r="D52" s="59">
        <v>1229</v>
      </c>
    </row>
    <row r="53" s="69" customFormat="1" ht="29" customHeight="1" spans="1:4">
      <c r="A53" s="59" t="s">
        <v>102</v>
      </c>
      <c r="B53" s="59">
        <v>4234</v>
      </c>
      <c r="C53" s="59" t="s">
        <v>103</v>
      </c>
      <c r="D53" s="59">
        <v>143</v>
      </c>
    </row>
    <row r="54" s="69" customFormat="1" ht="29" customHeight="1" spans="1:4">
      <c r="A54" s="183" t="s">
        <v>104</v>
      </c>
      <c r="B54" s="59">
        <v>42466</v>
      </c>
      <c r="C54" s="59" t="s">
        <v>105</v>
      </c>
      <c r="D54" s="59">
        <v>2332</v>
      </c>
    </row>
    <row r="55" s="69" customFormat="1" ht="29" customHeight="1" spans="1:4">
      <c r="A55" s="183" t="s">
        <v>106</v>
      </c>
      <c r="B55" s="59">
        <v>10473</v>
      </c>
      <c r="C55" s="59" t="s">
        <v>107</v>
      </c>
      <c r="D55" s="59">
        <v>9</v>
      </c>
    </row>
    <row r="56" s="69" customFormat="1" ht="29" customHeight="1" spans="1:4">
      <c r="A56" s="183" t="s">
        <v>108</v>
      </c>
      <c r="B56" s="183">
        <f>B55+B54+B48+B47+B46+B44+B43+B42+B41+B40+B39+B38++B36+B35+B34+B7+B33+B37+B21</f>
        <v>169358</v>
      </c>
      <c r="C56" s="183" t="s">
        <v>109</v>
      </c>
      <c r="D56" s="183">
        <f>SUM(D6,D28:D30,D39:D55)</f>
        <v>325083</v>
      </c>
    </row>
    <row r="57" s="69" customFormat="1" ht="29" customHeight="1" spans="1:4">
      <c r="A57" s="59"/>
      <c r="B57" s="59"/>
      <c r="C57" s="189"/>
      <c r="D57" s="189"/>
    </row>
    <row r="58" s="69" customFormat="1" ht="29" customHeight="1" spans="1:4">
      <c r="A58" s="183" t="s">
        <v>110</v>
      </c>
      <c r="B58" s="59">
        <f>SUM(B59:B61)</f>
        <v>129655</v>
      </c>
      <c r="C58" s="183" t="s">
        <v>111</v>
      </c>
      <c r="D58" s="59">
        <f>D59+D60</f>
        <v>7562</v>
      </c>
    </row>
    <row r="59" s="69" customFormat="1" ht="29" customHeight="1" spans="1:4">
      <c r="A59" s="59" t="s">
        <v>112</v>
      </c>
      <c r="B59" s="59">
        <v>8515</v>
      </c>
      <c r="C59" s="59" t="s">
        <v>113</v>
      </c>
      <c r="D59" s="59">
        <v>945</v>
      </c>
    </row>
    <row r="60" s="69" customFormat="1" ht="29" customHeight="1" spans="1:4">
      <c r="A60" s="59" t="s">
        <v>114</v>
      </c>
      <c r="B60" s="59">
        <v>75038</v>
      </c>
      <c r="C60" s="59" t="s">
        <v>115</v>
      </c>
      <c r="D60" s="59">
        <v>6617</v>
      </c>
    </row>
    <row r="61" s="69" customFormat="1" ht="29" customHeight="1" spans="1:4">
      <c r="A61" s="59" t="s">
        <v>116</v>
      </c>
      <c r="B61" s="59">
        <v>46102</v>
      </c>
      <c r="C61" s="183" t="s">
        <v>117</v>
      </c>
      <c r="D61" s="189">
        <v>1601</v>
      </c>
    </row>
    <row r="62" s="69" customFormat="1" ht="29" customHeight="1" spans="1:4">
      <c r="A62" s="183" t="s">
        <v>118</v>
      </c>
      <c r="B62" s="59">
        <v>58225</v>
      </c>
      <c r="C62" s="183" t="s">
        <v>119</v>
      </c>
      <c r="D62" s="249">
        <v>10000</v>
      </c>
    </row>
    <row r="63" s="69" customFormat="1" ht="29" customHeight="1" spans="1:4">
      <c r="A63" s="183" t="s">
        <v>120</v>
      </c>
      <c r="B63" s="59">
        <v>10840</v>
      </c>
      <c r="C63" s="59" t="s">
        <v>121</v>
      </c>
      <c r="D63" s="249">
        <v>10000</v>
      </c>
    </row>
    <row r="64" s="69" customFormat="1" ht="29" customHeight="1" spans="1:4">
      <c r="A64" s="183" t="s">
        <v>122</v>
      </c>
      <c r="B64" s="59">
        <v>4752</v>
      </c>
      <c r="C64" s="183" t="s">
        <v>123</v>
      </c>
      <c r="D64" s="59">
        <v>2284</v>
      </c>
    </row>
    <row r="65" s="69" customFormat="1" ht="29" customHeight="1" spans="1:4">
      <c r="A65" s="183" t="s">
        <v>124</v>
      </c>
      <c r="B65" s="59">
        <v>11781</v>
      </c>
      <c r="C65" s="183" t="s">
        <v>125</v>
      </c>
      <c r="D65" s="59">
        <v>38081</v>
      </c>
    </row>
    <row r="66" s="69" customFormat="1" ht="29" customHeight="1" spans="1:4">
      <c r="A66" s="248" t="s">
        <v>126</v>
      </c>
      <c r="B66" s="183">
        <f>SUM(B56,B58,B62,B63:B65)</f>
        <v>384611</v>
      </c>
      <c r="C66" s="248" t="s">
        <v>127</v>
      </c>
      <c r="D66" s="183">
        <f>SUM(D59:D65,D56)-10000</f>
        <v>384611</v>
      </c>
    </row>
    <row r="67" s="69" customFormat="1" ht="29" customHeight="1"/>
    <row r="68" s="69" customFormat="1" ht="29" customHeight="1"/>
    <row r="69" s="69" customFormat="1" ht="29" customHeight="1"/>
    <row r="70" s="69" customFormat="1" ht="29" customHeight="1"/>
    <row r="71" s="69" customFormat="1" ht="29" customHeight="1"/>
    <row r="72" s="69" customFormat="1" ht="29" customHeight="1"/>
    <row r="73" s="69" customFormat="1" ht="29" customHeight="1"/>
    <row r="74" s="69" customFormat="1" ht="29" customHeight="1"/>
    <row r="75" s="69" customFormat="1" ht="29" customHeight="1"/>
    <row r="76" s="69" customFormat="1" ht="29" customHeight="1"/>
    <row r="77" s="69" customFormat="1" ht="29" customHeight="1"/>
    <row r="78" s="69" customFormat="1" ht="29" customHeight="1"/>
    <row r="79" s="69" customFormat="1" ht="29" customHeight="1"/>
    <row r="80" s="69" customFormat="1" ht="29" customHeight="1"/>
    <row r="81" s="69" customFormat="1" ht="29" customHeight="1"/>
    <row r="82" s="69" customFormat="1" ht="29" customHeight="1"/>
    <row r="83" s="69" customFormat="1" ht="29" customHeight="1"/>
    <row r="84" s="69" customFormat="1" ht="29" customHeight="1"/>
  </sheetData>
  <mergeCells count="4">
    <mergeCell ref="A2:D2"/>
    <mergeCell ref="C3:D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A2" sqref="A2:F2"/>
    </sheetView>
  </sheetViews>
  <sheetFormatPr defaultColWidth="9" defaultRowHeight="13.2"/>
  <cols>
    <col min="1" max="1" width="32.1296296296296" style="87" customWidth="1"/>
    <col min="2" max="2" width="11.5" style="87" customWidth="1"/>
    <col min="3" max="3" width="8.75" style="87" hidden="1" customWidth="1"/>
    <col min="4" max="4" width="11.75" style="191" customWidth="1"/>
    <col min="5" max="5" width="11.6296296296296" style="192" customWidth="1"/>
    <col min="6" max="6" width="11.75" style="192" customWidth="1"/>
    <col min="7" max="7" width="9" style="87" hidden="1" customWidth="1"/>
    <col min="8" max="8" width="12.6296296296296" style="87" hidden="1" customWidth="1"/>
    <col min="9" max="9" width="9" style="87" hidden="1" customWidth="1"/>
    <col min="10" max="10" width="12.6296296296296" style="87" hidden="1" customWidth="1"/>
    <col min="11" max="249" width="9" style="87"/>
    <col min="250" max="16384" width="9" style="62"/>
  </cols>
  <sheetData>
    <row r="1" ht="17.4" spans="1:1">
      <c r="A1" s="7" t="s">
        <v>299</v>
      </c>
    </row>
    <row r="2" s="62" customFormat="1" ht="20.4" spans="1:6">
      <c r="A2" s="163" t="s">
        <v>300</v>
      </c>
      <c r="B2" s="163"/>
      <c r="C2" s="163"/>
      <c r="D2" s="163"/>
      <c r="E2" s="163"/>
      <c r="F2" s="163"/>
    </row>
    <row r="3" s="62" customFormat="1" ht="21" customHeight="1" spans="1:6">
      <c r="A3" s="87"/>
      <c r="B3" s="87"/>
      <c r="C3" s="87"/>
      <c r="D3" s="191"/>
      <c r="E3" s="192"/>
      <c r="F3" s="164" t="s">
        <v>130</v>
      </c>
    </row>
    <row r="4" s="69" customFormat="1" ht="36" customHeight="1" spans="1:6">
      <c r="A4" s="54" t="s">
        <v>5</v>
      </c>
      <c r="B4" s="55" t="s">
        <v>214</v>
      </c>
      <c r="C4" s="56"/>
      <c r="D4" s="56" t="s">
        <v>301</v>
      </c>
      <c r="E4" s="57" t="s">
        <v>302</v>
      </c>
      <c r="F4" s="57" t="s">
        <v>303</v>
      </c>
    </row>
    <row r="5" s="69" customFormat="1" ht="24" customHeight="1" spans="1:10">
      <c r="A5" s="58" t="s">
        <v>304</v>
      </c>
      <c r="B5" s="59">
        <f>B6+B10+B28</f>
        <v>25644</v>
      </c>
      <c r="C5" s="59"/>
      <c r="D5" s="59">
        <f>D6+D10+D13+D19+D22+D25+D27+D28+D29</f>
        <v>26455</v>
      </c>
      <c r="E5" s="60">
        <f>D5/B5*100</f>
        <v>103.162533146155</v>
      </c>
      <c r="F5" s="60">
        <v>12.53</v>
      </c>
      <c r="G5" s="69">
        <v>17464</v>
      </c>
      <c r="H5" s="69">
        <v>22095</v>
      </c>
      <c r="I5" s="69">
        <f>D5-H5</f>
        <v>4360</v>
      </c>
      <c r="J5" s="69">
        <f>I5/H5</f>
        <v>0.197329712604662</v>
      </c>
    </row>
    <row r="6" s="84" customFormat="1" ht="24" customHeight="1" spans="1:7">
      <c r="A6" s="61" t="s">
        <v>305</v>
      </c>
      <c r="B6" s="59">
        <f>B7+B8+B9</f>
        <v>0</v>
      </c>
      <c r="C6" s="59"/>
      <c r="D6" s="59">
        <f>D7+D8+D9</f>
        <v>0</v>
      </c>
      <c r="E6" s="60"/>
      <c r="F6" s="60"/>
      <c r="G6" s="69"/>
    </row>
    <row r="7" s="84" customFormat="1" ht="24" customHeight="1" spans="1:7">
      <c r="A7" s="61" t="s">
        <v>306</v>
      </c>
      <c r="B7" s="59"/>
      <c r="C7" s="59"/>
      <c r="D7" s="59"/>
      <c r="E7" s="60"/>
      <c r="F7" s="60"/>
      <c r="G7" s="69"/>
    </row>
    <row r="8" s="84" customFormat="1" ht="24" customHeight="1" spans="1:7">
      <c r="A8" s="61" t="s">
        <v>307</v>
      </c>
      <c r="B8" s="59"/>
      <c r="C8" s="59"/>
      <c r="D8" s="59"/>
      <c r="E8" s="60"/>
      <c r="F8" s="60"/>
      <c r="G8" s="69"/>
    </row>
    <row r="9" s="84" customFormat="1" ht="24" customHeight="1" spans="1:7">
      <c r="A9" s="61" t="s">
        <v>308</v>
      </c>
      <c r="B9" s="59"/>
      <c r="C9" s="59"/>
      <c r="D9" s="59"/>
      <c r="E9" s="60"/>
      <c r="F9" s="60"/>
      <c r="G9" s="69"/>
    </row>
    <row r="10" s="84" customFormat="1" ht="24" customHeight="1" spans="1:7">
      <c r="A10" s="61" t="s">
        <v>309</v>
      </c>
      <c r="B10" s="59">
        <f>B11+B12</f>
        <v>20273</v>
      </c>
      <c r="C10" s="59">
        <f>C11+C12</f>
        <v>0</v>
      </c>
      <c r="D10" s="59">
        <f>D11+D12</f>
        <v>20747</v>
      </c>
      <c r="E10" s="60">
        <f>D10/B10*100</f>
        <v>102.338085137868</v>
      </c>
      <c r="F10" s="60">
        <v>8.67</v>
      </c>
      <c r="G10" s="69"/>
    </row>
    <row r="11" s="84" customFormat="1" ht="24" customHeight="1" spans="1:10">
      <c r="A11" s="61" t="s">
        <v>306</v>
      </c>
      <c r="B11" s="59">
        <v>20273</v>
      </c>
      <c r="C11" s="59"/>
      <c r="D11" s="59">
        <v>20747</v>
      </c>
      <c r="E11" s="60">
        <f>D11/B11*100</f>
        <v>102.338085137868</v>
      </c>
      <c r="F11" s="60">
        <v>8.67</v>
      </c>
      <c r="G11" s="69">
        <v>13551</v>
      </c>
      <c r="H11" s="84">
        <v>17527</v>
      </c>
      <c r="I11" s="84">
        <f>D11-H11</f>
        <v>3220</v>
      </c>
      <c r="J11" s="84">
        <f>I11/H11</f>
        <v>0.183716551606093</v>
      </c>
    </row>
    <row r="12" s="84" customFormat="1" ht="24" customHeight="1" spans="1:7">
      <c r="A12" s="61" t="s">
        <v>308</v>
      </c>
      <c r="B12" s="59"/>
      <c r="C12" s="59"/>
      <c r="D12" s="59"/>
      <c r="E12" s="60"/>
      <c r="F12" s="60"/>
      <c r="G12" s="69"/>
    </row>
    <row r="13" s="84" customFormat="1" ht="24" customHeight="1" spans="1:6">
      <c r="A13" s="61" t="s">
        <v>310</v>
      </c>
      <c r="B13" s="59"/>
      <c r="C13" s="59"/>
      <c r="D13" s="59"/>
      <c r="E13" s="60"/>
      <c r="F13" s="60"/>
    </row>
    <row r="14" s="84" customFormat="1" ht="24" customHeight="1" spans="1:6">
      <c r="A14" s="61" t="s">
        <v>311</v>
      </c>
      <c r="B14" s="59"/>
      <c r="C14" s="59"/>
      <c r="D14" s="59"/>
      <c r="E14" s="60"/>
      <c r="F14" s="60"/>
    </row>
    <row r="15" s="84" customFormat="1" ht="24" customHeight="1" spans="1:6">
      <c r="A15" s="61" t="s">
        <v>312</v>
      </c>
      <c r="B15" s="59"/>
      <c r="C15" s="59"/>
      <c r="D15" s="59"/>
      <c r="E15" s="60"/>
      <c r="F15" s="60"/>
    </row>
    <row r="16" s="84" customFormat="1" ht="24" customHeight="1" spans="1:6">
      <c r="A16" s="61" t="s">
        <v>307</v>
      </c>
      <c r="B16" s="59"/>
      <c r="C16" s="59"/>
      <c r="D16" s="59"/>
      <c r="E16" s="60"/>
      <c r="F16" s="60"/>
    </row>
    <row r="17" s="84" customFormat="1" ht="24" customHeight="1" spans="1:6">
      <c r="A17" s="61" t="s">
        <v>313</v>
      </c>
      <c r="B17" s="59"/>
      <c r="C17" s="59"/>
      <c r="D17" s="59"/>
      <c r="E17" s="60"/>
      <c r="F17" s="60"/>
    </row>
    <row r="18" s="84" customFormat="1" ht="24" customHeight="1" spans="1:6">
      <c r="A18" s="61" t="s">
        <v>314</v>
      </c>
      <c r="B18" s="59"/>
      <c r="C18" s="59"/>
      <c r="D18" s="59"/>
      <c r="E18" s="60"/>
      <c r="F18" s="60"/>
    </row>
    <row r="19" s="84" customFormat="1" ht="24" customHeight="1" spans="1:6">
      <c r="A19" s="61" t="s">
        <v>315</v>
      </c>
      <c r="B19" s="59"/>
      <c r="C19" s="59"/>
      <c r="D19" s="59"/>
      <c r="E19" s="60"/>
      <c r="F19" s="60"/>
    </row>
    <row r="20" s="84" customFormat="1" ht="24" customHeight="1" spans="1:6">
      <c r="A20" s="61" t="s">
        <v>316</v>
      </c>
      <c r="B20" s="59"/>
      <c r="C20" s="59"/>
      <c r="D20" s="59"/>
      <c r="E20" s="60"/>
      <c r="F20" s="60"/>
    </row>
    <row r="21" s="84" customFormat="1" ht="24" customHeight="1" spans="1:6">
      <c r="A21" s="61" t="s">
        <v>317</v>
      </c>
      <c r="B21" s="59"/>
      <c r="C21" s="59"/>
      <c r="D21" s="59"/>
      <c r="E21" s="60"/>
      <c r="F21" s="60"/>
    </row>
    <row r="22" s="84" customFormat="1" ht="24" customHeight="1" spans="1:6">
      <c r="A22" s="61" t="s">
        <v>318</v>
      </c>
      <c r="B22" s="59"/>
      <c r="C22" s="59"/>
      <c r="D22" s="59"/>
      <c r="E22" s="60"/>
      <c r="F22" s="60"/>
    </row>
    <row r="23" s="84" customFormat="1" ht="24" customHeight="1" spans="1:6">
      <c r="A23" s="61" t="s">
        <v>319</v>
      </c>
      <c r="B23" s="59"/>
      <c r="C23" s="59"/>
      <c r="D23" s="59"/>
      <c r="E23" s="60"/>
      <c r="F23" s="60"/>
    </row>
    <row r="24" s="84" customFormat="1" ht="24" customHeight="1" spans="1:6">
      <c r="A24" s="61" t="s">
        <v>320</v>
      </c>
      <c r="B24" s="59"/>
      <c r="C24" s="59"/>
      <c r="D24" s="59"/>
      <c r="E24" s="60"/>
      <c r="F24" s="60"/>
    </row>
    <row r="25" s="84" customFormat="1" ht="24" customHeight="1" spans="1:6">
      <c r="A25" s="61" t="s">
        <v>321</v>
      </c>
      <c r="B25" s="59"/>
      <c r="C25" s="59"/>
      <c r="D25" s="59"/>
      <c r="E25" s="60"/>
      <c r="F25" s="60"/>
    </row>
    <row r="26" s="84" customFormat="1" ht="24" customHeight="1" spans="1:6">
      <c r="A26" s="61" t="s">
        <v>322</v>
      </c>
      <c r="B26" s="59"/>
      <c r="C26" s="59"/>
      <c r="D26" s="59"/>
      <c r="E26" s="60"/>
      <c r="F26" s="60"/>
    </row>
    <row r="27" s="62" customFormat="1" ht="24" customHeight="1" spans="1:6">
      <c r="A27" s="61" t="s">
        <v>323</v>
      </c>
      <c r="B27" s="59"/>
      <c r="C27" s="59"/>
      <c r="D27" s="59"/>
      <c r="E27" s="60"/>
      <c r="F27" s="60"/>
    </row>
    <row r="28" s="62" customFormat="1" ht="24" customHeight="1" spans="1:10">
      <c r="A28" s="61" t="s">
        <v>324</v>
      </c>
      <c r="B28" s="59">
        <v>5371</v>
      </c>
      <c r="C28" s="59"/>
      <c r="D28" s="59">
        <v>5708</v>
      </c>
      <c r="E28" s="60">
        <f>D28/B28*100</f>
        <v>106.274436790169</v>
      </c>
      <c r="F28" s="60">
        <v>29.17</v>
      </c>
      <c r="G28" s="62">
        <v>3913</v>
      </c>
      <c r="H28" s="62">
        <v>4568</v>
      </c>
      <c r="I28" s="62">
        <f>D28-H28</f>
        <v>1140</v>
      </c>
      <c r="J28" s="62">
        <f>I28/H28</f>
        <v>0.249562171628722</v>
      </c>
    </row>
    <row r="29" s="62" customFormat="1" ht="24" customHeight="1" spans="1:6">
      <c r="A29" s="61" t="s">
        <v>325</v>
      </c>
      <c r="B29" s="193"/>
      <c r="C29" s="193"/>
      <c r="D29" s="193"/>
      <c r="E29" s="193"/>
      <c r="F29" s="60"/>
    </row>
  </sheetData>
  <mergeCells count="1">
    <mergeCell ref="A2:F2"/>
  </mergeCell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5"/>
  <sheetViews>
    <sheetView workbookViewId="0">
      <selection activeCell="A2" sqref="A2:D2"/>
    </sheetView>
  </sheetViews>
  <sheetFormatPr defaultColWidth="9" defaultRowHeight="15.6"/>
  <cols>
    <col min="1" max="1" width="35.8796296296296" style="176" customWidth="1"/>
    <col min="2" max="2" width="6.5" style="49" customWidth="1"/>
    <col min="3" max="3" width="35.1296296296296" style="176" customWidth="1"/>
    <col min="4" max="4" width="6" style="49" customWidth="1"/>
    <col min="5" max="253" width="9" style="176" customWidth="1"/>
    <col min="254" max="16384" width="9" style="49"/>
  </cols>
  <sheetData>
    <row r="1" ht="17.4" spans="1:1">
      <c r="A1" s="7" t="s">
        <v>326</v>
      </c>
    </row>
    <row r="2" s="174" customFormat="1" ht="20.4" spans="1:4">
      <c r="A2" s="70" t="s">
        <v>327</v>
      </c>
      <c r="B2" s="50"/>
      <c r="C2" s="70"/>
      <c r="D2" s="50"/>
    </row>
    <row r="3" s="49" customFormat="1" ht="20.25" customHeight="1" spans="1:4">
      <c r="A3" s="177"/>
      <c r="C3" s="178" t="s">
        <v>2</v>
      </c>
      <c r="D3" s="156"/>
    </row>
    <row r="4" s="49" customFormat="1" ht="30.95" customHeight="1" spans="1:4">
      <c r="A4" s="79" t="s">
        <v>328</v>
      </c>
      <c r="B4" s="54"/>
      <c r="C4" s="79" t="s">
        <v>329</v>
      </c>
      <c r="D4" s="54"/>
    </row>
    <row r="5" s="49" customFormat="1" ht="30.95" customHeight="1" spans="1:4">
      <c r="A5" s="179" t="s">
        <v>330</v>
      </c>
      <c r="B5" s="180" t="s">
        <v>331</v>
      </c>
      <c r="C5" s="179" t="s">
        <v>330</v>
      </c>
      <c r="D5" s="180" t="s">
        <v>331</v>
      </c>
    </row>
    <row r="6" s="49" customFormat="1" ht="30.95" customHeight="1" spans="1:4">
      <c r="A6" s="181" t="s">
        <v>332</v>
      </c>
      <c r="B6" s="59">
        <v>175286</v>
      </c>
      <c r="C6" s="181" t="s">
        <v>333</v>
      </c>
      <c r="D6" s="59">
        <f>B56-D7</f>
        <v>302559</v>
      </c>
    </row>
    <row r="7" s="49" customFormat="1" ht="30.95" customHeight="1" spans="1:4">
      <c r="A7" s="182" t="s">
        <v>334</v>
      </c>
      <c r="B7" s="59">
        <f>B8</f>
        <v>71952</v>
      </c>
      <c r="C7" s="182" t="s">
        <v>335</v>
      </c>
      <c r="D7" s="59">
        <f>D8+D30+D51+D52+D53+D54+D55</f>
        <v>5044</v>
      </c>
    </row>
    <row r="8" s="49" customFormat="1" ht="30.95" customHeight="1" spans="1:4">
      <c r="A8" s="159" t="s">
        <v>336</v>
      </c>
      <c r="B8" s="59">
        <f>B9+B14+B31</f>
        <v>71952</v>
      </c>
      <c r="C8" s="159" t="s">
        <v>337</v>
      </c>
      <c r="D8" s="59">
        <f>SUM(D9:D11)</f>
        <v>5044</v>
      </c>
    </row>
    <row r="9" s="49" customFormat="1" ht="30.95" customHeight="1" spans="1:4">
      <c r="A9" s="159" t="s">
        <v>112</v>
      </c>
      <c r="B9" s="183">
        <f>SUM(B10:B13)</f>
        <v>8515</v>
      </c>
      <c r="C9" s="159" t="s">
        <v>338</v>
      </c>
      <c r="D9" s="59">
        <v>945</v>
      </c>
    </row>
    <row r="10" s="49" customFormat="1" ht="30.95" customHeight="1" spans="1:4">
      <c r="A10" s="182" t="s">
        <v>339</v>
      </c>
      <c r="B10" s="59">
        <v>1921</v>
      </c>
      <c r="C10" s="159" t="s">
        <v>340</v>
      </c>
      <c r="D10" s="59">
        <v>4099</v>
      </c>
    </row>
    <row r="11" s="49" customFormat="1" ht="30.95" customHeight="1" spans="1:4">
      <c r="A11" s="182" t="s">
        <v>341</v>
      </c>
      <c r="B11" s="59">
        <v>1243</v>
      </c>
      <c r="C11" s="159"/>
      <c r="D11" s="59"/>
    </row>
    <row r="12" s="49" customFormat="1" ht="30.95" customHeight="1" spans="1:4">
      <c r="A12" s="182" t="s">
        <v>342</v>
      </c>
      <c r="B12" s="59">
        <v>563</v>
      </c>
      <c r="C12" s="159" t="s">
        <v>343</v>
      </c>
      <c r="D12" s="59"/>
    </row>
    <row r="13" s="49" customFormat="1" ht="30.95" customHeight="1" spans="1:4">
      <c r="A13" s="182" t="s">
        <v>344</v>
      </c>
      <c r="B13" s="59">
        <v>4788</v>
      </c>
      <c r="C13" s="159" t="s">
        <v>345</v>
      </c>
      <c r="D13" s="59"/>
    </row>
    <row r="14" s="49" customFormat="1" ht="30.95" customHeight="1" spans="1:4">
      <c r="A14" s="158" t="s">
        <v>114</v>
      </c>
      <c r="B14" s="183">
        <f>SUM(B15:B30)</f>
        <v>47581</v>
      </c>
      <c r="C14" s="159" t="s">
        <v>346</v>
      </c>
      <c r="D14" s="59"/>
    </row>
    <row r="15" s="49" customFormat="1" ht="30.95" customHeight="1" spans="1:4">
      <c r="A15" s="184" t="s">
        <v>347</v>
      </c>
      <c r="B15" s="59">
        <v>9527</v>
      </c>
      <c r="C15" s="159" t="s">
        <v>348</v>
      </c>
      <c r="D15" s="59"/>
    </row>
    <row r="16" s="49" customFormat="1" ht="30.95" customHeight="1" spans="1:4">
      <c r="A16" s="184" t="s">
        <v>349</v>
      </c>
      <c r="B16" s="59">
        <v>2322</v>
      </c>
      <c r="C16" s="159" t="s">
        <v>350</v>
      </c>
      <c r="D16" s="59"/>
    </row>
    <row r="17" s="49" customFormat="1" ht="30.95" customHeight="1" spans="1:4">
      <c r="A17" s="184" t="s">
        <v>351</v>
      </c>
      <c r="B17" s="59">
        <v>7142</v>
      </c>
      <c r="C17" s="159" t="s">
        <v>352</v>
      </c>
      <c r="D17" s="59"/>
    </row>
    <row r="18" s="49" customFormat="1" ht="30.95" customHeight="1" spans="1:4">
      <c r="A18" s="184" t="s">
        <v>353</v>
      </c>
      <c r="B18" s="59">
        <v>5</v>
      </c>
      <c r="C18" s="159" t="s">
        <v>354</v>
      </c>
      <c r="D18" s="59"/>
    </row>
    <row r="19" s="49" customFormat="1" ht="30.95" customHeight="1" spans="1:4">
      <c r="A19" s="185" t="s">
        <v>355</v>
      </c>
      <c r="B19" s="59">
        <v>934</v>
      </c>
      <c r="C19" s="159" t="s">
        <v>356</v>
      </c>
      <c r="D19" s="59"/>
    </row>
    <row r="20" s="49" customFormat="1" ht="30.95" customHeight="1" spans="1:4">
      <c r="A20" s="185" t="s">
        <v>357</v>
      </c>
      <c r="B20" s="59">
        <v>1917</v>
      </c>
      <c r="C20" s="159" t="s">
        <v>358</v>
      </c>
      <c r="D20" s="59"/>
    </row>
    <row r="21" s="49" customFormat="1" ht="30.95" customHeight="1" spans="1:4">
      <c r="A21" s="185" t="s">
        <v>359</v>
      </c>
      <c r="B21" s="59">
        <v>2034</v>
      </c>
      <c r="C21" s="184" t="s">
        <v>360</v>
      </c>
      <c r="D21" s="59"/>
    </row>
    <row r="22" s="49" customFormat="1" ht="30.95" customHeight="1" spans="1:4">
      <c r="A22" s="185" t="s">
        <v>361</v>
      </c>
      <c r="B22" s="59">
        <v>72</v>
      </c>
      <c r="C22" s="159" t="s">
        <v>362</v>
      </c>
      <c r="D22" s="59"/>
    </row>
    <row r="23" s="49" customFormat="1" ht="30.95" customHeight="1" spans="1:4">
      <c r="A23" s="185" t="s">
        <v>363</v>
      </c>
      <c r="B23" s="59">
        <v>6436</v>
      </c>
      <c r="C23" s="159" t="s">
        <v>364</v>
      </c>
      <c r="D23" s="59"/>
    </row>
    <row r="24" s="49" customFormat="1" ht="30.95" customHeight="1" spans="1:4">
      <c r="A24" s="185" t="s">
        <v>365</v>
      </c>
      <c r="B24" s="59">
        <v>346</v>
      </c>
      <c r="C24" s="159" t="s">
        <v>366</v>
      </c>
      <c r="D24" s="59"/>
    </row>
    <row r="25" s="49" customFormat="1" ht="30.95" customHeight="1" spans="1:4">
      <c r="A25" s="185" t="s">
        <v>367</v>
      </c>
      <c r="B25" s="59">
        <v>10750</v>
      </c>
      <c r="C25" s="159" t="s">
        <v>368</v>
      </c>
      <c r="D25" s="59"/>
    </row>
    <row r="26" s="49" customFormat="1" ht="30.95" customHeight="1" spans="1:4">
      <c r="A26" s="185" t="s">
        <v>369</v>
      </c>
      <c r="B26" s="59">
        <v>5456</v>
      </c>
      <c r="C26" s="159" t="s">
        <v>370</v>
      </c>
      <c r="D26" s="59"/>
    </row>
    <row r="27" s="49" customFormat="1" ht="30.95" customHeight="1" spans="1:4">
      <c r="A27" s="185" t="s">
        <v>371</v>
      </c>
      <c r="B27" s="59">
        <v>35</v>
      </c>
      <c r="C27" s="185" t="s">
        <v>372</v>
      </c>
      <c r="D27" s="59"/>
    </row>
    <row r="28" s="49" customFormat="1" ht="30.95" customHeight="1" spans="1:4">
      <c r="A28" s="185" t="s">
        <v>373</v>
      </c>
      <c r="B28" s="59">
        <v>531</v>
      </c>
      <c r="C28" s="185" t="s">
        <v>374</v>
      </c>
      <c r="D28" s="59"/>
    </row>
    <row r="29" s="49" customFormat="1" ht="30.95" customHeight="1" spans="1:4">
      <c r="A29" s="185" t="s">
        <v>375</v>
      </c>
      <c r="B29" s="59">
        <v>68</v>
      </c>
      <c r="C29" s="159" t="s">
        <v>376</v>
      </c>
      <c r="D29" s="59"/>
    </row>
    <row r="30" s="49" customFormat="1" ht="30.95" customHeight="1" spans="1:4">
      <c r="A30" s="185" t="s">
        <v>377</v>
      </c>
      <c r="B30" s="59">
        <v>6</v>
      </c>
      <c r="C30" s="159" t="s">
        <v>378</v>
      </c>
      <c r="D30" s="59"/>
    </row>
    <row r="31" s="49" customFormat="1" ht="30.95" customHeight="1" spans="1:4">
      <c r="A31" s="186" t="s">
        <v>116</v>
      </c>
      <c r="B31" s="183">
        <f>SUM(B32:B40)</f>
        <v>15856</v>
      </c>
      <c r="C31" s="159" t="s">
        <v>379</v>
      </c>
      <c r="D31" s="59"/>
    </row>
    <row r="32" s="49" customFormat="1" ht="30.95" customHeight="1" spans="1:4">
      <c r="A32" s="185" t="s">
        <v>379</v>
      </c>
      <c r="B32" s="59">
        <v>1518</v>
      </c>
      <c r="C32" s="159" t="s">
        <v>380</v>
      </c>
      <c r="D32" s="59"/>
    </row>
    <row r="33" s="49" customFormat="1" ht="30.95" customHeight="1" spans="1:4">
      <c r="A33" s="185" t="s">
        <v>381</v>
      </c>
      <c r="B33" s="59">
        <v>56</v>
      </c>
      <c r="C33" s="159" t="s">
        <v>382</v>
      </c>
      <c r="D33" s="59"/>
    </row>
    <row r="34" s="49" customFormat="1" ht="30.95" customHeight="1" spans="1:4">
      <c r="A34" s="185" t="s">
        <v>383</v>
      </c>
      <c r="B34" s="59">
        <v>20</v>
      </c>
      <c r="C34" s="159" t="s">
        <v>384</v>
      </c>
      <c r="D34" s="59"/>
    </row>
    <row r="35" s="49" customFormat="1" ht="30.95" customHeight="1" spans="1:4">
      <c r="A35" s="185" t="s">
        <v>385</v>
      </c>
      <c r="B35" s="59">
        <v>229</v>
      </c>
      <c r="C35" s="159" t="s">
        <v>386</v>
      </c>
      <c r="D35" s="59"/>
    </row>
    <row r="36" s="49" customFormat="1" ht="30.95" customHeight="1" spans="1:4">
      <c r="A36" s="185" t="s">
        <v>387</v>
      </c>
      <c r="B36" s="59">
        <v>10189</v>
      </c>
      <c r="C36" s="159" t="s">
        <v>388</v>
      </c>
      <c r="D36" s="59"/>
    </row>
    <row r="37" s="49" customFormat="1" ht="30.95" customHeight="1" spans="1:4">
      <c r="A37" s="185" t="s">
        <v>389</v>
      </c>
      <c r="B37" s="59">
        <v>974</v>
      </c>
      <c r="C37" s="159" t="s">
        <v>390</v>
      </c>
      <c r="D37" s="59"/>
    </row>
    <row r="38" s="175" customFormat="1" ht="30.95" customHeight="1" spans="1:4">
      <c r="A38" s="185" t="s">
        <v>391</v>
      </c>
      <c r="B38" s="59">
        <v>21</v>
      </c>
      <c r="C38" s="187" t="s">
        <v>383</v>
      </c>
      <c r="D38" s="188"/>
    </row>
    <row r="39" s="49" customFormat="1" ht="30.95" customHeight="1" spans="1:4">
      <c r="A39" s="185" t="s">
        <v>392</v>
      </c>
      <c r="B39" s="59">
        <v>1573</v>
      </c>
      <c r="C39" s="159" t="s">
        <v>393</v>
      </c>
      <c r="D39" s="59"/>
    </row>
    <row r="40" s="49" customFormat="1" ht="30.95" customHeight="1" spans="1:4">
      <c r="A40" s="185" t="s">
        <v>394</v>
      </c>
      <c r="B40" s="59">
        <v>1276</v>
      </c>
      <c r="C40" s="159" t="s">
        <v>395</v>
      </c>
      <c r="D40" s="59"/>
    </row>
    <row r="41" s="49" customFormat="1" ht="30.95" customHeight="1" spans="1:4">
      <c r="A41" s="185"/>
      <c r="B41" s="59"/>
      <c r="C41" s="159" t="s">
        <v>387</v>
      </c>
      <c r="D41" s="59"/>
    </row>
    <row r="42" s="49" customFormat="1" ht="30.95" customHeight="1" spans="1:4">
      <c r="A42" s="182" t="s">
        <v>396</v>
      </c>
      <c r="B42" s="59">
        <f>B43+B44</f>
        <v>38081</v>
      </c>
      <c r="C42" s="159" t="s">
        <v>389</v>
      </c>
      <c r="D42" s="59"/>
    </row>
    <row r="43" s="49" customFormat="1" ht="30.95" customHeight="1" spans="1:4">
      <c r="A43" s="182" t="s">
        <v>397</v>
      </c>
      <c r="B43" s="59">
        <v>38081</v>
      </c>
      <c r="C43" s="185" t="s">
        <v>391</v>
      </c>
      <c r="D43" s="59"/>
    </row>
    <row r="44" s="49" customFormat="1" ht="30.95" customHeight="1" spans="1:4">
      <c r="A44" s="182" t="s">
        <v>398</v>
      </c>
      <c r="B44" s="59"/>
      <c r="C44" s="185" t="s">
        <v>399</v>
      </c>
      <c r="D44" s="59"/>
    </row>
    <row r="45" s="49" customFormat="1" ht="30.95" customHeight="1" spans="1:4">
      <c r="A45" s="182" t="s">
        <v>400</v>
      </c>
      <c r="B45" s="59">
        <v>2284</v>
      </c>
      <c r="C45" s="185" t="s">
        <v>401</v>
      </c>
      <c r="D45" s="59"/>
    </row>
    <row r="46" s="49" customFormat="1" ht="30.95" customHeight="1" spans="1:4">
      <c r="A46" s="182" t="s">
        <v>402</v>
      </c>
      <c r="B46" s="59">
        <f>B48+B49</f>
        <v>20000</v>
      </c>
      <c r="C46" s="185" t="s">
        <v>403</v>
      </c>
      <c r="D46" s="59"/>
    </row>
    <row r="47" s="49" customFormat="1" ht="30.95" customHeight="1" spans="1:4">
      <c r="A47" s="182" t="s">
        <v>404</v>
      </c>
      <c r="B47" s="59"/>
      <c r="C47" s="185" t="s">
        <v>405</v>
      </c>
      <c r="D47" s="59"/>
    </row>
    <row r="48" s="49" customFormat="1" ht="30.95" customHeight="1" spans="1:4">
      <c r="A48" s="182" t="s">
        <v>406</v>
      </c>
      <c r="B48" s="59"/>
      <c r="C48" s="185" t="s">
        <v>407</v>
      </c>
      <c r="D48" s="59"/>
    </row>
    <row r="49" s="49" customFormat="1" ht="30.95" customHeight="1" spans="1:4">
      <c r="A49" s="182" t="s">
        <v>408</v>
      </c>
      <c r="B49" s="59">
        <v>20000</v>
      </c>
      <c r="C49" s="185" t="s">
        <v>409</v>
      </c>
      <c r="D49" s="59"/>
    </row>
    <row r="50" s="49" customFormat="1" ht="30.95" customHeight="1" spans="1:4">
      <c r="A50" s="182" t="s">
        <v>410</v>
      </c>
      <c r="B50" s="59"/>
      <c r="C50" s="159" t="s">
        <v>411</v>
      </c>
      <c r="D50" s="59"/>
    </row>
    <row r="51" s="49" customFormat="1" ht="30.95" customHeight="1" spans="1:4">
      <c r="A51" s="182" t="s">
        <v>412</v>
      </c>
      <c r="B51" s="59"/>
      <c r="C51" s="159" t="s">
        <v>413</v>
      </c>
      <c r="D51" s="59"/>
    </row>
    <row r="52" s="49" customFormat="1" ht="30.95" customHeight="1" spans="1:4">
      <c r="A52" s="182"/>
      <c r="B52" s="59"/>
      <c r="C52" s="159" t="s">
        <v>414</v>
      </c>
      <c r="D52" s="59"/>
    </row>
    <row r="53" s="49" customFormat="1" ht="30.95" customHeight="1" spans="1:4">
      <c r="A53" s="182"/>
      <c r="B53" s="59"/>
      <c r="C53" s="182" t="s">
        <v>415</v>
      </c>
      <c r="D53" s="59">
        <v>0</v>
      </c>
    </row>
    <row r="54" s="49" customFormat="1" ht="30.95" customHeight="1" spans="1:4">
      <c r="A54" s="182"/>
      <c r="B54" s="59"/>
      <c r="C54" s="182" t="s">
        <v>416</v>
      </c>
      <c r="D54" s="59"/>
    </row>
    <row r="55" s="49" customFormat="1" ht="30.95" customHeight="1" spans="1:4">
      <c r="A55" s="182"/>
      <c r="B55" s="189"/>
      <c r="C55" s="182" t="s">
        <v>417</v>
      </c>
      <c r="D55" s="59"/>
    </row>
    <row r="56" s="49" customFormat="1" ht="30.95" customHeight="1" spans="1:4">
      <c r="A56" s="190" t="s">
        <v>126</v>
      </c>
      <c r="B56" s="59">
        <f>B6+B7+B45+B42+B46</f>
        <v>307603</v>
      </c>
      <c r="C56" s="190" t="s">
        <v>127</v>
      </c>
      <c r="D56" s="59">
        <f>D6+D7</f>
        <v>307603</v>
      </c>
    </row>
    <row r="57" s="49" customFormat="1" ht="33" customHeight="1" spans="1:3">
      <c r="A57" s="176"/>
      <c r="C57" s="176"/>
    </row>
    <row r="58" s="49" customFormat="1" ht="33" customHeight="1" spans="1:3">
      <c r="A58" s="176"/>
      <c r="C58" s="176"/>
    </row>
    <row r="59" s="49" customFormat="1" ht="33" customHeight="1" spans="1:3">
      <c r="A59" s="176"/>
      <c r="C59" s="176"/>
    </row>
    <row r="60" s="49" customFormat="1" ht="33" customHeight="1" spans="1:3">
      <c r="A60" s="176"/>
      <c r="C60" s="176"/>
    </row>
    <row r="61" s="49" customFormat="1" ht="33" customHeight="1" spans="1:3">
      <c r="A61" s="176"/>
      <c r="C61" s="176"/>
    </row>
    <row r="62" s="49" customFormat="1" ht="33" customHeight="1" spans="1:3">
      <c r="A62" s="176"/>
      <c r="C62" s="176"/>
    </row>
    <row r="63" s="49" customFormat="1" ht="33" customHeight="1" spans="1:3">
      <c r="A63" s="176"/>
      <c r="C63" s="176"/>
    </row>
    <row r="64" s="49" customFormat="1" ht="33" customHeight="1" spans="1:3">
      <c r="A64" s="176"/>
      <c r="C64" s="176"/>
    </row>
    <row r="65" s="49" customFormat="1" ht="33" customHeight="1" spans="1:3">
      <c r="A65" s="176"/>
      <c r="C65" s="176"/>
    </row>
    <row r="66" s="49" customFormat="1" ht="33" customHeight="1" spans="1:3">
      <c r="A66" s="176"/>
      <c r="C66" s="176"/>
    </row>
    <row r="67" s="49" customFormat="1" ht="33" customHeight="1" spans="1:3">
      <c r="A67" s="176"/>
      <c r="C67" s="176"/>
    </row>
    <row r="68" s="49" customFormat="1" ht="33" customHeight="1" spans="1:3">
      <c r="A68" s="176"/>
      <c r="C68" s="176"/>
    </row>
    <row r="69" s="49" customFormat="1" ht="33" customHeight="1" spans="1:3">
      <c r="A69" s="176"/>
      <c r="C69" s="176"/>
    </row>
    <row r="70" s="49" customFormat="1" ht="33" customHeight="1" spans="1:3">
      <c r="A70" s="176"/>
      <c r="C70" s="176"/>
    </row>
    <row r="71" s="49" customFormat="1" ht="33" customHeight="1" spans="1:3">
      <c r="A71" s="176"/>
      <c r="C71" s="176"/>
    </row>
    <row r="72" s="49" customFormat="1" ht="33" customHeight="1" spans="1:3">
      <c r="A72" s="176"/>
      <c r="C72" s="176"/>
    </row>
    <row r="73" s="49" customFormat="1" ht="33" customHeight="1" spans="1:3">
      <c r="A73" s="176"/>
      <c r="C73" s="176"/>
    </row>
    <row r="74" s="49" customFormat="1" ht="33" customHeight="1" spans="1:3">
      <c r="A74" s="176"/>
      <c r="C74" s="176"/>
    </row>
    <row r="75" s="49" customFormat="1" ht="33" customHeight="1" spans="1:3">
      <c r="A75" s="176"/>
      <c r="C75" s="176"/>
    </row>
    <row r="76" s="49" customFormat="1" ht="33" customHeight="1" spans="1:3">
      <c r="A76" s="176"/>
      <c r="C76" s="176"/>
    </row>
    <row r="77" s="49" customFormat="1" ht="33" customHeight="1" spans="1:3">
      <c r="A77" s="176"/>
      <c r="C77" s="176"/>
    </row>
    <row r="78" s="49" customFormat="1" ht="33" customHeight="1" spans="1:3">
      <c r="A78" s="176"/>
      <c r="C78" s="176"/>
    </row>
    <row r="79" s="49" customFormat="1" ht="33" customHeight="1" spans="1:3">
      <c r="A79" s="176"/>
      <c r="C79" s="176"/>
    </row>
    <row r="80" s="176" customFormat="1" ht="17.25" customHeight="1" spans="2:256">
      <c r="B80" s="49"/>
      <c r="D80" s="49"/>
      <c r="IT80" s="49"/>
      <c r="IU80" s="49"/>
      <c r="IV80" s="49"/>
    </row>
    <row r="81" s="176" customFormat="1" ht="17.25" customHeight="1" spans="2:256">
      <c r="B81" s="49"/>
      <c r="D81" s="49"/>
      <c r="IT81" s="49"/>
      <c r="IU81" s="49"/>
      <c r="IV81" s="49"/>
    </row>
    <row r="82" s="176" customFormat="1" ht="17.25" customHeight="1" spans="2:256">
      <c r="B82" s="49"/>
      <c r="D82" s="49"/>
      <c r="IT82" s="49"/>
      <c r="IU82" s="49"/>
      <c r="IV82" s="49"/>
    </row>
    <row r="83" s="176" customFormat="1" ht="17.25" customHeight="1" spans="2:256">
      <c r="B83" s="49"/>
      <c r="D83" s="49"/>
      <c r="IT83" s="49"/>
      <c r="IU83" s="49"/>
      <c r="IV83" s="49"/>
    </row>
    <row r="84" s="176" customFormat="1" ht="17.25" customHeight="1" spans="2:256">
      <c r="B84" s="49"/>
      <c r="D84" s="49"/>
      <c r="IT84" s="49"/>
      <c r="IU84" s="49"/>
      <c r="IV84" s="49"/>
    </row>
    <row r="85" s="176" customFormat="1" ht="17.25" customHeight="1" spans="2:256">
      <c r="B85" s="49"/>
      <c r="D85" s="49"/>
      <c r="IT85" s="49"/>
      <c r="IU85" s="49"/>
      <c r="IV85" s="49"/>
    </row>
  </sheetData>
  <mergeCells count="4">
    <mergeCell ref="A2:D2"/>
    <mergeCell ref="C3:D3"/>
    <mergeCell ref="A4:B4"/>
    <mergeCell ref="C4:D4"/>
  </mergeCells>
  <pageMargins left="0.75" right="0.75" top="1" bottom="1" header="0.5" footer="0.5"/>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A2" sqref="A2:D2"/>
    </sheetView>
  </sheetViews>
  <sheetFormatPr defaultColWidth="9" defaultRowHeight="15.6" outlineLevelCol="4"/>
  <cols>
    <col min="1" max="1" width="35.5" style="161" customWidth="1"/>
    <col min="2" max="3" width="14" style="161" customWidth="1"/>
    <col min="4" max="4" width="13.25" style="162" customWidth="1"/>
    <col min="5" max="5" width="7" style="69" customWidth="1"/>
    <col min="6" max="16384" width="9" style="69"/>
  </cols>
  <sheetData>
    <row r="1" ht="17.4" spans="1:1">
      <c r="A1" s="7" t="s">
        <v>418</v>
      </c>
    </row>
    <row r="2" s="69" customFormat="1" ht="20.4" spans="1:4">
      <c r="A2" s="163" t="s">
        <v>419</v>
      </c>
      <c r="B2" s="163"/>
      <c r="C2" s="163"/>
      <c r="D2" s="163"/>
    </row>
    <row r="3" s="69" customFormat="1" ht="21" customHeight="1" spans="1:4">
      <c r="A3" s="161"/>
      <c r="B3" s="161"/>
      <c r="C3" s="161"/>
      <c r="D3" s="164" t="s">
        <v>2</v>
      </c>
    </row>
    <row r="4" s="160" customFormat="1" ht="35" customHeight="1" spans="1:4">
      <c r="A4" s="165" t="s">
        <v>420</v>
      </c>
      <c r="B4" s="165" t="s">
        <v>421</v>
      </c>
      <c r="C4" s="166" t="s">
        <v>231</v>
      </c>
      <c r="D4" s="57" t="s">
        <v>422</v>
      </c>
    </row>
    <row r="5" s="160" customFormat="1" ht="24" customHeight="1" spans="1:4">
      <c r="A5" s="67" t="s">
        <v>423</v>
      </c>
      <c r="B5" s="167">
        <f>B6+B21</f>
        <v>175286</v>
      </c>
      <c r="C5" s="167">
        <f>C6+C21</f>
        <v>169358</v>
      </c>
      <c r="D5" s="168">
        <f t="shared" ref="D5:D17" si="0">(B5-C5)/C5*100</f>
        <v>3.50027751862918</v>
      </c>
    </row>
    <row r="6" s="69" customFormat="1" ht="26" customHeight="1" spans="1:5">
      <c r="A6" s="169" t="s">
        <v>140</v>
      </c>
      <c r="B6" s="66">
        <f>SUM(B7:B20)</f>
        <v>92714</v>
      </c>
      <c r="C6" s="66">
        <f>SUM(C7:C20)</f>
        <v>90076</v>
      </c>
      <c r="D6" s="168">
        <f t="shared" si="0"/>
        <v>2.9286380389893</v>
      </c>
      <c r="E6" s="160"/>
    </row>
    <row r="7" s="69" customFormat="1" ht="23" customHeight="1" spans="1:5">
      <c r="A7" s="170" t="s">
        <v>424</v>
      </c>
      <c r="B7" s="171">
        <v>27467</v>
      </c>
      <c r="C7" s="59">
        <v>15655</v>
      </c>
      <c r="D7" s="168">
        <f t="shared" si="0"/>
        <v>75.4519322900032</v>
      </c>
      <c r="E7" s="160"/>
    </row>
    <row r="8" s="69" customFormat="1" ht="23" customHeight="1" spans="1:5">
      <c r="A8" s="170" t="s">
        <v>425</v>
      </c>
      <c r="B8" s="171">
        <v>20500</v>
      </c>
      <c r="C8" s="59">
        <v>14540</v>
      </c>
      <c r="D8" s="168">
        <f t="shared" si="0"/>
        <v>40.990371389271</v>
      </c>
      <c r="E8" s="160"/>
    </row>
    <row r="9" s="69" customFormat="1" ht="23" customHeight="1" spans="1:5">
      <c r="A9" s="170" t="s">
        <v>426</v>
      </c>
      <c r="B9" s="171">
        <v>678</v>
      </c>
      <c r="C9" s="59">
        <v>1082</v>
      </c>
      <c r="D9" s="168">
        <f t="shared" si="0"/>
        <v>-37.3382624768946</v>
      </c>
      <c r="E9" s="160"/>
    </row>
    <row r="10" s="69" customFormat="1" ht="23" customHeight="1" spans="1:5">
      <c r="A10" s="170" t="s">
        <v>427</v>
      </c>
      <c r="B10" s="171">
        <v>859</v>
      </c>
      <c r="C10" s="59">
        <v>882</v>
      </c>
      <c r="D10" s="168">
        <f t="shared" si="0"/>
        <v>-2.60770975056689</v>
      </c>
      <c r="E10" s="160"/>
    </row>
    <row r="11" s="69" customFormat="1" ht="23" customHeight="1" spans="1:5">
      <c r="A11" s="170" t="s">
        <v>428</v>
      </c>
      <c r="B11" s="171">
        <v>4200</v>
      </c>
      <c r="C11" s="59">
        <v>5003</v>
      </c>
      <c r="D11" s="168">
        <f t="shared" si="0"/>
        <v>-16.0503697781331</v>
      </c>
      <c r="E11" s="160"/>
    </row>
    <row r="12" s="69" customFormat="1" ht="23" customHeight="1" spans="1:5">
      <c r="A12" s="170" t="s">
        <v>429</v>
      </c>
      <c r="B12" s="171">
        <v>3200</v>
      </c>
      <c r="C12" s="59">
        <v>4210</v>
      </c>
      <c r="D12" s="168">
        <f t="shared" si="0"/>
        <v>-23.9904988123515</v>
      </c>
      <c r="E12" s="160"/>
    </row>
    <row r="13" s="69" customFormat="1" ht="23" customHeight="1" spans="1:5">
      <c r="A13" s="170" t="s">
        <v>430</v>
      </c>
      <c r="B13" s="171">
        <v>6400</v>
      </c>
      <c r="C13" s="59">
        <v>6851</v>
      </c>
      <c r="D13" s="168">
        <f t="shared" si="0"/>
        <v>-6.58298058677565</v>
      </c>
      <c r="E13" s="160"/>
    </row>
    <row r="14" s="69" customFormat="1" ht="23" customHeight="1" spans="1:5">
      <c r="A14" s="170" t="s">
        <v>431</v>
      </c>
      <c r="B14" s="171">
        <v>5500</v>
      </c>
      <c r="C14" s="59">
        <v>6330</v>
      </c>
      <c r="D14" s="168">
        <f t="shared" si="0"/>
        <v>-13.1121642969984</v>
      </c>
      <c r="E14" s="160"/>
    </row>
    <row r="15" s="69" customFormat="1" ht="23" customHeight="1" spans="1:5">
      <c r="A15" s="170" t="s">
        <v>432</v>
      </c>
      <c r="B15" s="171">
        <v>6000</v>
      </c>
      <c r="C15" s="59">
        <v>11661</v>
      </c>
      <c r="D15" s="168">
        <f t="shared" si="0"/>
        <v>-48.5464368407512</v>
      </c>
      <c r="E15" s="160"/>
    </row>
    <row r="16" s="69" customFormat="1" ht="23" customHeight="1" spans="1:5">
      <c r="A16" s="170" t="s">
        <v>433</v>
      </c>
      <c r="B16" s="171">
        <v>7900</v>
      </c>
      <c r="C16" s="59">
        <v>8096</v>
      </c>
      <c r="D16" s="168">
        <f t="shared" si="0"/>
        <v>-2.42094861660079</v>
      </c>
      <c r="E16" s="160"/>
    </row>
    <row r="17" s="69" customFormat="1" ht="23" customHeight="1" spans="1:5">
      <c r="A17" s="170" t="s">
        <v>434</v>
      </c>
      <c r="B17" s="171"/>
      <c r="C17" s="59">
        <v>630</v>
      </c>
      <c r="D17" s="168">
        <f t="shared" si="0"/>
        <v>-100</v>
      </c>
      <c r="E17" s="160"/>
    </row>
    <row r="18" s="69" customFormat="1" ht="23" customHeight="1" spans="1:5">
      <c r="A18" s="82" t="s">
        <v>435</v>
      </c>
      <c r="B18" s="171">
        <v>10000</v>
      </c>
      <c r="C18" s="59">
        <v>15086</v>
      </c>
      <c r="D18" s="168"/>
      <c r="E18" s="160"/>
    </row>
    <row r="19" s="69" customFormat="1" ht="23" customHeight="1" spans="1:5">
      <c r="A19" s="82" t="s">
        <v>436</v>
      </c>
      <c r="B19" s="171">
        <v>10</v>
      </c>
      <c r="C19" s="59">
        <v>36</v>
      </c>
      <c r="D19" s="168">
        <f t="shared" ref="D19:D30" si="1">(B19-C19)/C19*100</f>
        <v>-72.2222222222222</v>
      </c>
      <c r="E19" s="160"/>
    </row>
    <row r="20" s="69" customFormat="1" ht="23" customHeight="1" spans="1:5">
      <c r="A20" s="82" t="s">
        <v>437</v>
      </c>
      <c r="B20" s="171"/>
      <c r="C20" s="59">
        <v>14</v>
      </c>
      <c r="D20" s="168"/>
      <c r="E20" s="160"/>
    </row>
    <row r="21" s="69" customFormat="1" ht="26" customHeight="1" spans="1:5">
      <c r="A21" s="172" t="s">
        <v>155</v>
      </c>
      <c r="B21" s="173">
        <f>B22+B23+B24+B25+B26+B27+B28+B29+B30</f>
        <v>82572</v>
      </c>
      <c r="C21" s="173">
        <f>C22+C23+C24+C25+C26+C27+C28+C29+C30</f>
        <v>79282</v>
      </c>
      <c r="D21" s="168">
        <f t="shared" si="1"/>
        <v>4.14974395196892</v>
      </c>
      <c r="E21" s="160"/>
    </row>
    <row r="22" s="69" customFormat="1" ht="23" customHeight="1" spans="1:5">
      <c r="A22" s="82" t="s">
        <v>438</v>
      </c>
      <c r="B22" s="171">
        <v>2188</v>
      </c>
      <c r="C22" s="171">
        <v>2104</v>
      </c>
      <c r="D22" s="168">
        <f t="shared" si="1"/>
        <v>3.99239543726236</v>
      </c>
      <c r="E22" s="160"/>
    </row>
    <row r="23" s="69" customFormat="1" ht="23" customHeight="1" spans="1:5">
      <c r="A23" s="82" t="s">
        <v>439</v>
      </c>
      <c r="B23" s="171">
        <v>1022</v>
      </c>
      <c r="C23" s="171">
        <v>982</v>
      </c>
      <c r="D23" s="168">
        <f t="shared" si="1"/>
        <v>4.07331975560081</v>
      </c>
      <c r="E23" s="160"/>
    </row>
    <row r="24" s="69" customFormat="1" ht="23" customHeight="1" spans="1:5">
      <c r="A24" s="82" t="s">
        <v>440</v>
      </c>
      <c r="B24" s="171">
        <v>6400</v>
      </c>
      <c r="C24" s="171">
        <v>6092</v>
      </c>
      <c r="D24" s="168">
        <f t="shared" si="1"/>
        <v>5.05581089954038</v>
      </c>
      <c r="E24" s="160"/>
    </row>
    <row r="25" s="69" customFormat="1" ht="23" customHeight="1" spans="1:5">
      <c r="A25" s="82" t="s">
        <v>441</v>
      </c>
      <c r="B25" s="171">
        <v>4500</v>
      </c>
      <c r="C25" s="171">
        <v>4234</v>
      </c>
      <c r="D25" s="168">
        <f t="shared" si="1"/>
        <v>6.28247520075579</v>
      </c>
      <c r="E25" s="160"/>
    </row>
    <row r="26" s="69" customFormat="1" ht="23" customHeight="1" spans="1:5">
      <c r="A26" s="82" t="s">
        <v>442</v>
      </c>
      <c r="B26" s="171">
        <v>4500</v>
      </c>
      <c r="C26" s="171">
        <v>4234</v>
      </c>
      <c r="D26" s="168">
        <f t="shared" si="1"/>
        <v>6.28247520075579</v>
      </c>
      <c r="E26" s="160"/>
    </row>
    <row r="27" s="69" customFormat="1" ht="23" customHeight="1" spans="1:5">
      <c r="A27" s="82" t="s">
        <v>443</v>
      </c>
      <c r="B27" s="171">
        <v>8290</v>
      </c>
      <c r="C27" s="171">
        <v>7849</v>
      </c>
      <c r="D27" s="168">
        <f t="shared" si="1"/>
        <v>5.618550133775</v>
      </c>
      <c r="E27" s="160"/>
    </row>
    <row r="28" s="69" customFormat="1" ht="23" customHeight="1" spans="1:5">
      <c r="A28" s="82" t="s">
        <v>444</v>
      </c>
      <c r="B28" s="171">
        <v>880</v>
      </c>
      <c r="C28" s="171">
        <v>848</v>
      </c>
      <c r="D28" s="168">
        <f t="shared" si="1"/>
        <v>3.77358490566038</v>
      </c>
      <c r="E28" s="160"/>
    </row>
    <row r="29" s="69" customFormat="1" ht="23" customHeight="1" spans="1:5">
      <c r="A29" s="82" t="s">
        <v>445</v>
      </c>
      <c r="B29" s="171">
        <v>43952</v>
      </c>
      <c r="C29" s="171">
        <v>42466</v>
      </c>
      <c r="D29" s="168">
        <f t="shared" si="1"/>
        <v>3.49927000423868</v>
      </c>
      <c r="E29" s="160"/>
    </row>
    <row r="30" s="69" customFormat="1" ht="23" customHeight="1" spans="1:5">
      <c r="A30" s="82" t="s">
        <v>446</v>
      </c>
      <c r="B30" s="171">
        <v>10840</v>
      </c>
      <c r="C30" s="171">
        <v>10473</v>
      </c>
      <c r="D30" s="168">
        <f t="shared" si="1"/>
        <v>3.50424902129285</v>
      </c>
      <c r="E30" s="160"/>
    </row>
    <row r="31" s="69" customFormat="1" ht="23" customHeight="1" spans="1:4">
      <c r="A31" s="82" t="s">
        <v>447</v>
      </c>
      <c r="B31" s="171"/>
      <c r="C31" s="171"/>
      <c r="D31" s="168"/>
    </row>
  </sheetData>
  <mergeCells count="1">
    <mergeCell ref="A2:D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65"/>
  <sheetViews>
    <sheetView workbookViewId="0">
      <selection activeCell="A2" sqref="A2:B2"/>
    </sheetView>
  </sheetViews>
  <sheetFormatPr defaultColWidth="9" defaultRowHeight="15.6"/>
  <cols>
    <col min="1" max="1" width="39.75" style="84" customWidth="1"/>
    <col min="2" max="2" width="34.1296296296296" style="84" customWidth="1"/>
    <col min="3" max="208" width="9" style="84"/>
    <col min="209" max="16374" width="9" style="69"/>
  </cols>
  <sheetData>
    <row r="1" ht="17.4" spans="1:1">
      <c r="A1" s="7" t="s">
        <v>448</v>
      </c>
    </row>
    <row r="2" s="84" customFormat="1" ht="30" customHeight="1" spans="1:246">
      <c r="A2" s="50" t="s">
        <v>449</v>
      </c>
      <c r="B2" s="50"/>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row>
    <row r="3" s="84" customFormat="1" ht="18.75" customHeight="1" spans="1:246">
      <c r="A3" s="155"/>
      <c r="B3" s="156" t="s">
        <v>2</v>
      </c>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row>
    <row r="4" s="69" customFormat="1" ht="28" customHeight="1" spans="1:2">
      <c r="A4" s="54" t="s">
        <v>5</v>
      </c>
      <c r="B4" s="54" t="s">
        <v>188</v>
      </c>
    </row>
    <row r="5" s="69" customFormat="1" ht="28" customHeight="1" spans="1:2">
      <c r="A5" s="54" t="s">
        <v>450</v>
      </c>
      <c r="B5" s="54">
        <f>B6+B32</f>
        <v>307603</v>
      </c>
    </row>
    <row r="6" s="69" customFormat="1" ht="22.5" customHeight="1" spans="1:2">
      <c r="A6" s="157" t="s">
        <v>451</v>
      </c>
      <c r="B6" s="80">
        <f>SUM(B7:B31)</f>
        <v>302559</v>
      </c>
    </row>
    <row r="7" s="69" customFormat="1" ht="22.5" customHeight="1" spans="1:2">
      <c r="A7" s="59" t="s">
        <v>171</v>
      </c>
      <c r="B7" s="80">
        <v>37182</v>
      </c>
    </row>
    <row r="8" s="69" customFormat="1" ht="22.5" customHeight="1" spans="1:2">
      <c r="A8" s="59" t="s">
        <v>452</v>
      </c>
      <c r="B8" s="80"/>
    </row>
    <row r="9" s="69" customFormat="1" ht="22.5" customHeight="1" spans="1:2">
      <c r="A9" s="59" t="s">
        <v>453</v>
      </c>
      <c r="B9" s="80">
        <v>33</v>
      </c>
    </row>
    <row r="10" s="69" customFormat="1" ht="22.5" customHeight="1" spans="1:2">
      <c r="A10" s="59" t="s">
        <v>454</v>
      </c>
      <c r="B10" s="80">
        <v>3307</v>
      </c>
    </row>
    <row r="11" s="69" customFormat="1" ht="22.5" customHeight="1" spans="1:2">
      <c r="A11" s="59" t="s">
        <v>455</v>
      </c>
      <c r="B11" s="80">
        <v>55626</v>
      </c>
    </row>
    <row r="12" s="69" customFormat="1" ht="22.5" customHeight="1" spans="1:2">
      <c r="A12" s="59" t="s">
        <v>456</v>
      </c>
      <c r="B12" s="80">
        <v>122</v>
      </c>
    </row>
    <row r="13" s="69" customFormat="1" ht="22.5" customHeight="1" spans="1:2">
      <c r="A13" s="59" t="s">
        <v>457</v>
      </c>
      <c r="B13" s="80">
        <v>3197</v>
      </c>
    </row>
    <row r="14" s="69" customFormat="1" ht="22.5" customHeight="1" spans="1:208">
      <c r="A14" s="59" t="s">
        <v>458</v>
      </c>
      <c r="B14" s="80">
        <v>35861</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row>
    <row r="15" s="69" customFormat="1" ht="22.5" customHeight="1" spans="1:2">
      <c r="A15" s="59" t="s">
        <v>459</v>
      </c>
      <c r="B15" s="80">
        <v>24084</v>
      </c>
    </row>
    <row r="16" s="69" customFormat="1" ht="22.5" customHeight="1" spans="1:2">
      <c r="A16" s="59" t="s">
        <v>460</v>
      </c>
      <c r="B16" s="80">
        <v>2933</v>
      </c>
    </row>
    <row r="17" s="69" customFormat="1" ht="22.5" customHeight="1" spans="1:2">
      <c r="A17" s="59" t="s">
        <v>461</v>
      </c>
      <c r="B17" s="80">
        <v>68901</v>
      </c>
    </row>
    <row r="18" s="69" customFormat="1" ht="22.5" customHeight="1" spans="1:208">
      <c r="A18" s="59" t="s">
        <v>462</v>
      </c>
      <c r="B18" s="80">
        <v>8707</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row>
    <row r="19" s="69" customFormat="1" ht="22.5" customHeight="1" spans="1:2">
      <c r="A19" s="59" t="s">
        <v>463</v>
      </c>
      <c r="B19" s="80">
        <v>2732</v>
      </c>
    </row>
    <row r="20" s="69" customFormat="1" ht="22.5" customHeight="1" spans="1:2">
      <c r="A20" s="59" t="s">
        <v>464</v>
      </c>
      <c r="B20" s="80">
        <v>28639</v>
      </c>
    </row>
    <row r="21" s="69" customFormat="1" ht="22.5" customHeight="1" spans="1:2">
      <c r="A21" s="59" t="s">
        <v>465</v>
      </c>
      <c r="B21" s="80">
        <v>2070</v>
      </c>
    </row>
    <row r="22" s="69" customFormat="1" ht="22.5" customHeight="1" spans="1:2">
      <c r="A22" s="59" t="s">
        <v>466</v>
      </c>
      <c r="B22" s="80"/>
    </row>
    <row r="23" s="69" customFormat="1" ht="22.5" customHeight="1" spans="1:2">
      <c r="A23" s="59" t="s">
        <v>467</v>
      </c>
      <c r="B23" s="80"/>
    </row>
    <row r="24" s="69" customFormat="1" ht="22.5" customHeight="1" spans="1:2">
      <c r="A24" s="59" t="s">
        <v>468</v>
      </c>
      <c r="B24" s="80">
        <v>1512</v>
      </c>
    </row>
    <row r="25" s="69" customFormat="1" ht="22.5" customHeight="1" spans="1:2">
      <c r="A25" s="59" t="s">
        <v>469</v>
      </c>
      <c r="B25" s="80">
        <v>18184</v>
      </c>
    </row>
    <row r="26" s="69" customFormat="1" ht="22.5" customHeight="1" spans="1:2">
      <c r="A26" s="59" t="s">
        <v>470</v>
      </c>
      <c r="B26" s="80"/>
    </row>
    <row r="27" s="69" customFormat="1" ht="22.5" customHeight="1" spans="1:2">
      <c r="A27" s="59" t="s">
        <v>471</v>
      </c>
      <c r="B27" s="80">
        <v>1685</v>
      </c>
    </row>
    <row r="28" s="69" customFormat="1" ht="22.5" customHeight="1" spans="1:2">
      <c r="A28" s="59" t="s">
        <v>472</v>
      </c>
      <c r="B28" s="80">
        <v>5000</v>
      </c>
    </row>
    <row r="29" s="69" customFormat="1" ht="22.5" customHeight="1" spans="1:2">
      <c r="A29" s="59" t="s">
        <v>473</v>
      </c>
      <c r="B29" s="80">
        <v>2279</v>
      </c>
    </row>
    <row r="30" s="69" customFormat="1" ht="22.5" customHeight="1" spans="1:2">
      <c r="A30" s="59" t="s">
        <v>474</v>
      </c>
      <c r="B30" s="80"/>
    </row>
    <row r="31" s="69" customFormat="1" ht="22.5" customHeight="1" spans="1:2">
      <c r="A31" s="59" t="s">
        <v>475</v>
      </c>
      <c r="B31" s="80">
        <v>505</v>
      </c>
    </row>
    <row r="32" s="69" customFormat="1" ht="22.5" customHeight="1" spans="1:2">
      <c r="A32" s="158" t="s">
        <v>476</v>
      </c>
      <c r="B32" s="59">
        <f>B33+B55+B76+B77+B78+B79+B80</f>
        <v>5044</v>
      </c>
    </row>
    <row r="33" s="69" customFormat="1" ht="22.5" customHeight="1" spans="1:2">
      <c r="A33" s="159" t="s">
        <v>337</v>
      </c>
      <c r="B33" s="59">
        <f>SUM(B34:B36)</f>
        <v>5044</v>
      </c>
    </row>
    <row r="34" s="69" customFormat="1" ht="22.5" customHeight="1" spans="1:2">
      <c r="A34" s="159" t="s">
        <v>338</v>
      </c>
      <c r="B34" s="59">
        <v>945</v>
      </c>
    </row>
    <row r="35" s="69" customFormat="1" ht="22.5" customHeight="1" spans="1:2">
      <c r="A35" s="159" t="s">
        <v>340</v>
      </c>
      <c r="B35" s="59">
        <v>4099</v>
      </c>
    </row>
    <row r="36" s="84" customFormat="1" ht="23" customHeight="1" spans="1:246">
      <c r="A36" s="155" t="s">
        <v>477</v>
      </c>
      <c r="B36" s="155"/>
      <c r="HA36" s="69"/>
      <c r="HB36" s="69"/>
      <c r="HC36" s="69"/>
      <c r="HD36" s="69"/>
      <c r="HE36" s="69"/>
      <c r="HF36" s="69"/>
      <c r="HG36" s="69"/>
      <c r="HH36" s="69"/>
      <c r="HI36" s="69"/>
      <c r="HJ36" s="69"/>
      <c r="HK36" s="69"/>
      <c r="HL36" s="69"/>
      <c r="HM36" s="69"/>
      <c r="HN36" s="69"/>
      <c r="HO36" s="69"/>
      <c r="HP36" s="69"/>
      <c r="HQ36" s="69"/>
      <c r="HR36" s="69"/>
      <c r="HS36" s="69"/>
      <c r="HT36" s="69"/>
      <c r="HU36" s="69"/>
      <c r="HV36" s="69"/>
      <c r="HW36" s="69"/>
      <c r="HX36" s="69"/>
      <c r="HY36" s="69"/>
      <c r="HZ36" s="69"/>
      <c r="IA36" s="69"/>
      <c r="IB36" s="69"/>
      <c r="IC36" s="69"/>
      <c r="ID36" s="69"/>
      <c r="IE36" s="69"/>
      <c r="IF36" s="69"/>
      <c r="IG36" s="69"/>
      <c r="IH36" s="69"/>
      <c r="II36" s="69"/>
      <c r="IJ36" s="69"/>
      <c r="IK36" s="69"/>
      <c r="IL36" s="69"/>
    </row>
    <row r="37" s="84" customFormat="1" spans="1:246">
      <c r="A37" s="155"/>
      <c r="B37" s="155"/>
      <c r="HA37" s="69"/>
      <c r="HB37" s="69"/>
      <c r="HC37" s="69"/>
      <c r="HD37" s="69"/>
      <c r="HE37" s="69"/>
      <c r="HF37" s="69"/>
      <c r="HG37" s="69"/>
      <c r="HH37" s="69"/>
      <c r="HI37" s="69"/>
      <c r="HJ37" s="69"/>
      <c r="HK37" s="69"/>
      <c r="HL37" s="69"/>
      <c r="HM37" s="69"/>
      <c r="HN37" s="69"/>
      <c r="HO37" s="69"/>
      <c r="HP37" s="69"/>
      <c r="HQ37" s="69"/>
      <c r="HR37" s="69"/>
      <c r="HS37" s="69"/>
      <c r="HT37" s="69"/>
      <c r="HU37" s="69"/>
      <c r="HV37" s="69"/>
      <c r="HW37" s="69"/>
      <c r="HX37" s="69"/>
      <c r="HY37" s="69"/>
      <c r="HZ37" s="69"/>
      <c r="IA37" s="69"/>
      <c r="IB37" s="69"/>
      <c r="IC37" s="69"/>
      <c r="ID37" s="69"/>
      <c r="IE37" s="69"/>
      <c r="IF37" s="69"/>
      <c r="IG37" s="69"/>
      <c r="IH37" s="69"/>
      <c r="II37" s="69"/>
      <c r="IJ37" s="69"/>
      <c r="IK37" s="69"/>
      <c r="IL37" s="69"/>
    </row>
    <row r="38" s="84" customFormat="1" spans="1:246">
      <c r="A38" s="155"/>
      <c r="B38" s="155"/>
      <c r="HA38" s="69"/>
      <c r="HB38" s="69"/>
      <c r="HC38" s="69"/>
      <c r="HD38" s="69"/>
      <c r="HE38" s="69"/>
      <c r="HF38" s="69"/>
      <c r="HG38" s="69"/>
      <c r="HH38" s="69"/>
      <c r="HI38" s="69"/>
      <c r="HJ38" s="69"/>
      <c r="HK38" s="69"/>
      <c r="HL38" s="69"/>
      <c r="HM38" s="69"/>
      <c r="HN38" s="69"/>
      <c r="HO38" s="69"/>
      <c r="HP38" s="69"/>
      <c r="HQ38" s="69"/>
      <c r="HR38" s="69"/>
      <c r="HS38" s="69"/>
      <c r="HT38" s="69"/>
      <c r="HU38" s="69"/>
      <c r="HV38" s="69"/>
      <c r="HW38" s="69"/>
      <c r="HX38" s="69"/>
      <c r="HY38" s="69"/>
      <c r="HZ38" s="69"/>
      <c r="IA38" s="69"/>
      <c r="IB38" s="69"/>
      <c r="IC38" s="69"/>
      <c r="ID38" s="69"/>
      <c r="IE38" s="69"/>
      <c r="IF38" s="69"/>
      <c r="IG38" s="69"/>
      <c r="IH38" s="69"/>
      <c r="II38" s="69"/>
      <c r="IJ38" s="69"/>
      <c r="IK38" s="69"/>
      <c r="IL38" s="69"/>
    </row>
    <row r="39" s="84" customFormat="1" spans="1:246">
      <c r="A39" s="155"/>
      <c r="B39" s="155"/>
      <c r="HA39" s="69"/>
      <c r="HB39" s="69"/>
      <c r="HC39" s="69"/>
      <c r="HD39" s="69"/>
      <c r="HE39" s="69"/>
      <c r="HF39" s="69"/>
      <c r="HG39" s="69"/>
      <c r="HH39" s="69"/>
      <c r="HI39" s="69"/>
      <c r="HJ39" s="69"/>
      <c r="HK39" s="69"/>
      <c r="HL39" s="69"/>
      <c r="HM39" s="69"/>
      <c r="HN39" s="69"/>
      <c r="HO39" s="69"/>
      <c r="HP39" s="69"/>
      <c r="HQ39" s="69"/>
      <c r="HR39" s="69"/>
      <c r="HS39" s="69"/>
      <c r="HT39" s="69"/>
      <c r="HU39" s="69"/>
      <c r="HV39" s="69"/>
      <c r="HW39" s="69"/>
      <c r="HX39" s="69"/>
      <c r="HY39" s="69"/>
      <c r="HZ39" s="69"/>
      <c r="IA39" s="69"/>
      <c r="IB39" s="69"/>
      <c r="IC39" s="69"/>
      <c r="ID39" s="69"/>
      <c r="IE39" s="69"/>
      <c r="IF39" s="69"/>
      <c r="IG39" s="69"/>
      <c r="IH39" s="69"/>
      <c r="II39" s="69"/>
      <c r="IJ39" s="69"/>
      <c r="IK39" s="69"/>
      <c r="IL39" s="69"/>
    </row>
    <row r="40" s="84" customFormat="1" spans="1:246">
      <c r="A40" s="155"/>
      <c r="B40" s="155"/>
      <c r="HA40" s="69"/>
      <c r="HB40" s="69"/>
      <c r="HC40" s="69"/>
      <c r="HD40" s="69"/>
      <c r="HE40" s="69"/>
      <c r="HF40" s="69"/>
      <c r="HG40" s="69"/>
      <c r="HH40" s="69"/>
      <c r="HI40" s="69"/>
      <c r="HJ40" s="69"/>
      <c r="HK40" s="69"/>
      <c r="HL40" s="69"/>
      <c r="HM40" s="69"/>
      <c r="HN40" s="69"/>
      <c r="HO40" s="69"/>
      <c r="HP40" s="69"/>
      <c r="HQ40" s="69"/>
      <c r="HR40" s="69"/>
      <c r="HS40" s="69"/>
      <c r="HT40" s="69"/>
      <c r="HU40" s="69"/>
      <c r="HV40" s="69"/>
      <c r="HW40" s="69"/>
      <c r="HX40" s="69"/>
      <c r="HY40" s="69"/>
      <c r="HZ40" s="69"/>
      <c r="IA40" s="69"/>
      <c r="IB40" s="69"/>
      <c r="IC40" s="69"/>
      <c r="ID40" s="69"/>
      <c r="IE40" s="69"/>
      <c r="IF40" s="69"/>
      <c r="IG40" s="69"/>
      <c r="IH40" s="69"/>
      <c r="II40" s="69"/>
      <c r="IJ40" s="69"/>
      <c r="IK40" s="69"/>
      <c r="IL40" s="69"/>
    </row>
    <row r="41" s="84" customFormat="1" spans="1:246">
      <c r="A41" s="155"/>
      <c r="B41" s="155"/>
      <c r="HA41" s="69"/>
      <c r="HB41" s="69"/>
      <c r="HC41" s="69"/>
      <c r="HD41" s="69"/>
      <c r="HE41" s="69"/>
      <c r="HF41" s="69"/>
      <c r="HG41" s="69"/>
      <c r="HH41" s="69"/>
      <c r="HI41" s="69"/>
      <c r="HJ41" s="69"/>
      <c r="HK41" s="69"/>
      <c r="HL41" s="69"/>
      <c r="HM41" s="69"/>
      <c r="HN41" s="69"/>
      <c r="HO41" s="69"/>
      <c r="HP41" s="69"/>
      <c r="HQ41" s="69"/>
      <c r="HR41" s="69"/>
      <c r="HS41" s="69"/>
      <c r="HT41" s="69"/>
      <c r="HU41" s="69"/>
      <c r="HV41" s="69"/>
      <c r="HW41" s="69"/>
      <c r="HX41" s="69"/>
      <c r="HY41" s="69"/>
      <c r="HZ41" s="69"/>
      <c r="IA41" s="69"/>
      <c r="IB41" s="69"/>
      <c r="IC41" s="69"/>
      <c r="ID41" s="69"/>
      <c r="IE41" s="69"/>
      <c r="IF41" s="69"/>
      <c r="IG41" s="69"/>
      <c r="IH41" s="69"/>
      <c r="II41" s="69"/>
      <c r="IJ41" s="69"/>
      <c r="IK41" s="69"/>
      <c r="IL41" s="69"/>
    </row>
    <row r="42" s="84" customFormat="1" spans="1:246">
      <c r="A42" s="155"/>
      <c r="B42" s="155"/>
      <c r="HA42" s="69"/>
      <c r="HB42" s="69"/>
      <c r="HC42" s="69"/>
      <c r="HD42" s="69"/>
      <c r="HE42" s="69"/>
      <c r="HF42" s="69"/>
      <c r="HG42" s="69"/>
      <c r="HH42" s="69"/>
      <c r="HI42" s="69"/>
      <c r="HJ42" s="69"/>
      <c r="HK42" s="69"/>
      <c r="HL42" s="69"/>
      <c r="HM42" s="69"/>
      <c r="HN42" s="69"/>
      <c r="HO42" s="69"/>
      <c r="HP42" s="69"/>
      <c r="HQ42" s="69"/>
      <c r="HR42" s="69"/>
      <c r="HS42" s="69"/>
      <c r="HT42" s="69"/>
      <c r="HU42" s="69"/>
      <c r="HV42" s="69"/>
      <c r="HW42" s="69"/>
      <c r="HX42" s="69"/>
      <c r="HY42" s="69"/>
      <c r="HZ42" s="69"/>
      <c r="IA42" s="69"/>
      <c r="IB42" s="69"/>
      <c r="IC42" s="69"/>
      <c r="ID42" s="69"/>
      <c r="IE42" s="69"/>
      <c r="IF42" s="69"/>
      <c r="IG42" s="69"/>
      <c r="IH42" s="69"/>
      <c r="II42" s="69"/>
      <c r="IJ42" s="69"/>
      <c r="IK42" s="69"/>
      <c r="IL42" s="69"/>
    </row>
    <row r="43" s="84" customFormat="1" spans="1:246">
      <c r="A43" s="155"/>
      <c r="B43" s="155"/>
      <c r="HA43" s="69"/>
      <c r="HB43" s="69"/>
      <c r="HC43" s="69"/>
      <c r="HD43" s="69"/>
      <c r="HE43" s="69"/>
      <c r="HF43" s="69"/>
      <c r="HG43" s="69"/>
      <c r="HH43" s="69"/>
      <c r="HI43" s="69"/>
      <c r="HJ43" s="69"/>
      <c r="HK43" s="69"/>
      <c r="HL43" s="69"/>
      <c r="HM43" s="69"/>
      <c r="HN43" s="69"/>
      <c r="HO43" s="69"/>
      <c r="HP43" s="69"/>
      <c r="HQ43" s="69"/>
      <c r="HR43" s="69"/>
      <c r="HS43" s="69"/>
      <c r="HT43" s="69"/>
      <c r="HU43" s="69"/>
      <c r="HV43" s="69"/>
      <c r="HW43" s="69"/>
      <c r="HX43" s="69"/>
      <c r="HY43" s="69"/>
      <c r="HZ43" s="69"/>
      <c r="IA43" s="69"/>
      <c r="IB43" s="69"/>
      <c r="IC43" s="69"/>
      <c r="ID43" s="69"/>
      <c r="IE43" s="69"/>
      <c r="IF43" s="69"/>
      <c r="IG43" s="69"/>
      <c r="IH43" s="69"/>
      <c r="II43" s="69"/>
      <c r="IJ43" s="69"/>
      <c r="IK43" s="69"/>
      <c r="IL43" s="69"/>
    </row>
    <row r="44" s="84" customFormat="1" spans="1:246">
      <c r="A44" s="155"/>
      <c r="B44" s="155"/>
      <c r="HA44" s="69"/>
      <c r="HB44" s="69"/>
      <c r="HC44" s="69"/>
      <c r="HD44" s="69"/>
      <c r="HE44" s="69"/>
      <c r="HF44" s="69"/>
      <c r="HG44" s="69"/>
      <c r="HH44" s="69"/>
      <c r="HI44" s="69"/>
      <c r="HJ44" s="69"/>
      <c r="HK44" s="69"/>
      <c r="HL44" s="69"/>
      <c r="HM44" s="69"/>
      <c r="HN44" s="69"/>
      <c r="HO44" s="69"/>
      <c r="HP44" s="69"/>
      <c r="HQ44" s="69"/>
      <c r="HR44" s="69"/>
      <c r="HS44" s="69"/>
      <c r="HT44" s="69"/>
      <c r="HU44" s="69"/>
      <c r="HV44" s="69"/>
      <c r="HW44" s="69"/>
      <c r="HX44" s="69"/>
      <c r="HY44" s="69"/>
      <c r="HZ44" s="69"/>
      <c r="IA44" s="69"/>
      <c r="IB44" s="69"/>
      <c r="IC44" s="69"/>
      <c r="ID44" s="69"/>
      <c r="IE44" s="69"/>
      <c r="IF44" s="69"/>
      <c r="IG44" s="69"/>
      <c r="IH44" s="69"/>
      <c r="II44" s="69"/>
      <c r="IJ44" s="69"/>
      <c r="IK44" s="69"/>
      <c r="IL44" s="69"/>
    </row>
    <row r="45" s="84" customFormat="1" spans="1:246">
      <c r="A45" s="155"/>
      <c r="B45" s="155"/>
      <c r="HA45" s="69"/>
      <c r="HB45" s="69"/>
      <c r="HC45" s="69"/>
      <c r="HD45" s="69"/>
      <c r="HE45" s="69"/>
      <c r="HF45" s="69"/>
      <c r="HG45" s="69"/>
      <c r="HH45" s="69"/>
      <c r="HI45" s="69"/>
      <c r="HJ45" s="69"/>
      <c r="HK45" s="69"/>
      <c r="HL45" s="69"/>
      <c r="HM45" s="69"/>
      <c r="HN45" s="69"/>
      <c r="HO45" s="69"/>
      <c r="HP45" s="69"/>
      <c r="HQ45" s="69"/>
      <c r="HR45" s="69"/>
      <c r="HS45" s="69"/>
      <c r="HT45" s="69"/>
      <c r="HU45" s="69"/>
      <c r="HV45" s="69"/>
      <c r="HW45" s="69"/>
      <c r="HX45" s="69"/>
      <c r="HY45" s="69"/>
      <c r="HZ45" s="69"/>
      <c r="IA45" s="69"/>
      <c r="IB45" s="69"/>
      <c r="IC45" s="69"/>
      <c r="ID45" s="69"/>
      <c r="IE45" s="69"/>
      <c r="IF45" s="69"/>
      <c r="IG45" s="69"/>
      <c r="IH45" s="69"/>
      <c r="II45" s="69"/>
      <c r="IJ45" s="69"/>
      <c r="IK45" s="69"/>
      <c r="IL45" s="69"/>
    </row>
    <row r="46" s="84" customFormat="1" spans="1:246">
      <c r="A46" s="155"/>
      <c r="B46" s="155"/>
      <c r="HA46" s="69"/>
      <c r="HB46" s="69"/>
      <c r="HC46" s="69"/>
      <c r="HD46" s="69"/>
      <c r="HE46" s="69"/>
      <c r="HF46" s="69"/>
      <c r="HG46" s="69"/>
      <c r="HH46" s="69"/>
      <c r="HI46" s="69"/>
      <c r="HJ46" s="69"/>
      <c r="HK46" s="69"/>
      <c r="HL46" s="69"/>
      <c r="HM46" s="69"/>
      <c r="HN46" s="69"/>
      <c r="HO46" s="69"/>
      <c r="HP46" s="69"/>
      <c r="HQ46" s="69"/>
      <c r="HR46" s="69"/>
      <c r="HS46" s="69"/>
      <c r="HT46" s="69"/>
      <c r="HU46" s="69"/>
      <c r="HV46" s="69"/>
      <c r="HW46" s="69"/>
      <c r="HX46" s="69"/>
      <c r="HY46" s="69"/>
      <c r="HZ46" s="69"/>
      <c r="IA46" s="69"/>
      <c r="IB46" s="69"/>
      <c r="IC46" s="69"/>
      <c r="ID46" s="69"/>
      <c r="IE46" s="69"/>
      <c r="IF46" s="69"/>
      <c r="IG46" s="69"/>
      <c r="IH46" s="69"/>
      <c r="II46" s="69"/>
      <c r="IJ46" s="69"/>
      <c r="IK46" s="69"/>
      <c r="IL46" s="69"/>
    </row>
    <row r="47" s="84" customFormat="1" spans="1:246">
      <c r="A47" s="155"/>
      <c r="B47" s="155"/>
      <c r="HA47" s="69"/>
      <c r="HB47" s="69"/>
      <c r="HC47" s="69"/>
      <c r="HD47" s="69"/>
      <c r="HE47" s="69"/>
      <c r="HF47" s="69"/>
      <c r="HG47" s="69"/>
      <c r="HH47" s="69"/>
      <c r="HI47" s="69"/>
      <c r="HJ47" s="69"/>
      <c r="HK47" s="69"/>
      <c r="HL47" s="69"/>
      <c r="HM47" s="69"/>
      <c r="HN47" s="69"/>
      <c r="HO47" s="69"/>
      <c r="HP47" s="69"/>
      <c r="HQ47" s="69"/>
      <c r="HR47" s="69"/>
      <c r="HS47" s="69"/>
      <c r="HT47" s="69"/>
      <c r="HU47" s="69"/>
      <c r="HV47" s="69"/>
      <c r="HW47" s="69"/>
      <c r="HX47" s="69"/>
      <c r="HY47" s="69"/>
      <c r="HZ47" s="69"/>
      <c r="IA47" s="69"/>
      <c r="IB47" s="69"/>
      <c r="IC47" s="69"/>
      <c r="ID47" s="69"/>
      <c r="IE47" s="69"/>
      <c r="IF47" s="69"/>
      <c r="IG47" s="69"/>
      <c r="IH47" s="69"/>
      <c r="II47" s="69"/>
      <c r="IJ47" s="69"/>
      <c r="IK47" s="69"/>
      <c r="IL47" s="69"/>
    </row>
    <row r="48" s="84" customFormat="1" spans="1:246">
      <c r="A48" s="155"/>
      <c r="B48" s="155"/>
      <c r="HA48" s="69"/>
      <c r="HB48" s="69"/>
      <c r="HC48" s="69"/>
      <c r="HD48" s="69"/>
      <c r="HE48" s="69"/>
      <c r="HF48" s="69"/>
      <c r="HG48" s="69"/>
      <c r="HH48" s="69"/>
      <c r="HI48" s="69"/>
      <c r="HJ48" s="69"/>
      <c r="HK48" s="69"/>
      <c r="HL48" s="69"/>
      <c r="HM48" s="69"/>
      <c r="HN48" s="69"/>
      <c r="HO48" s="69"/>
      <c r="HP48" s="69"/>
      <c r="HQ48" s="69"/>
      <c r="HR48" s="69"/>
      <c r="HS48" s="69"/>
      <c r="HT48" s="69"/>
      <c r="HU48" s="69"/>
      <c r="HV48" s="69"/>
      <c r="HW48" s="69"/>
      <c r="HX48" s="69"/>
      <c r="HY48" s="69"/>
      <c r="HZ48" s="69"/>
      <c r="IA48" s="69"/>
      <c r="IB48" s="69"/>
      <c r="IC48" s="69"/>
      <c r="ID48" s="69"/>
      <c r="IE48" s="69"/>
      <c r="IF48" s="69"/>
      <c r="IG48" s="69"/>
      <c r="IH48" s="69"/>
      <c r="II48" s="69"/>
      <c r="IJ48" s="69"/>
      <c r="IK48" s="69"/>
      <c r="IL48" s="69"/>
    </row>
    <row r="49" s="84" customFormat="1" spans="1:246">
      <c r="A49" s="155"/>
      <c r="B49" s="155"/>
      <c r="HA49" s="69"/>
      <c r="HB49" s="69"/>
      <c r="HC49" s="69"/>
      <c r="HD49" s="69"/>
      <c r="HE49" s="69"/>
      <c r="HF49" s="69"/>
      <c r="HG49" s="69"/>
      <c r="HH49" s="69"/>
      <c r="HI49" s="69"/>
      <c r="HJ49" s="69"/>
      <c r="HK49" s="69"/>
      <c r="HL49" s="69"/>
      <c r="HM49" s="69"/>
      <c r="HN49" s="69"/>
      <c r="HO49" s="69"/>
      <c r="HP49" s="69"/>
      <c r="HQ49" s="69"/>
      <c r="HR49" s="69"/>
      <c r="HS49" s="69"/>
      <c r="HT49" s="69"/>
      <c r="HU49" s="69"/>
      <c r="HV49" s="69"/>
      <c r="HW49" s="69"/>
      <c r="HX49" s="69"/>
      <c r="HY49" s="69"/>
      <c r="HZ49" s="69"/>
      <c r="IA49" s="69"/>
      <c r="IB49" s="69"/>
      <c r="IC49" s="69"/>
      <c r="ID49" s="69"/>
      <c r="IE49" s="69"/>
      <c r="IF49" s="69"/>
      <c r="IG49" s="69"/>
      <c r="IH49" s="69"/>
      <c r="II49" s="69"/>
      <c r="IJ49" s="69"/>
      <c r="IK49" s="69"/>
      <c r="IL49" s="69"/>
    </row>
    <row r="50" s="84" customFormat="1" spans="1:246">
      <c r="A50" s="155"/>
      <c r="B50" s="155"/>
      <c r="HA50" s="69"/>
      <c r="HB50" s="69"/>
      <c r="HC50" s="69"/>
      <c r="HD50" s="69"/>
      <c r="HE50" s="69"/>
      <c r="HF50" s="69"/>
      <c r="HG50" s="69"/>
      <c r="HH50" s="69"/>
      <c r="HI50" s="69"/>
      <c r="HJ50" s="69"/>
      <c r="HK50" s="69"/>
      <c r="HL50" s="69"/>
      <c r="HM50" s="69"/>
      <c r="HN50" s="69"/>
      <c r="HO50" s="69"/>
      <c r="HP50" s="69"/>
      <c r="HQ50" s="69"/>
      <c r="HR50" s="69"/>
      <c r="HS50" s="69"/>
      <c r="HT50" s="69"/>
      <c r="HU50" s="69"/>
      <c r="HV50" s="69"/>
      <c r="HW50" s="69"/>
      <c r="HX50" s="69"/>
      <c r="HY50" s="69"/>
      <c r="HZ50" s="69"/>
      <c r="IA50" s="69"/>
      <c r="IB50" s="69"/>
      <c r="IC50" s="69"/>
      <c r="ID50" s="69"/>
      <c r="IE50" s="69"/>
      <c r="IF50" s="69"/>
      <c r="IG50" s="69"/>
      <c r="IH50" s="69"/>
      <c r="II50" s="69"/>
      <c r="IJ50" s="69"/>
      <c r="IK50" s="69"/>
      <c r="IL50" s="69"/>
    </row>
    <row r="51" s="84" customFormat="1" spans="1:246">
      <c r="A51" s="155"/>
      <c r="B51" s="155"/>
      <c r="HA51" s="69"/>
      <c r="HB51" s="69"/>
      <c r="HC51" s="69"/>
      <c r="HD51" s="69"/>
      <c r="HE51" s="69"/>
      <c r="HF51" s="69"/>
      <c r="HG51" s="69"/>
      <c r="HH51" s="69"/>
      <c r="HI51" s="69"/>
      <c r="HJ51" s="69"/>
      <c r="HK51" s="69"/>
      <c r="HL51" s="69"/>
      <c r="HM51" s="69"/>
      <c r="HN51" s="69"/>
      <c r="HO51" s="69"/>
      <c r="HP51" s="69"/>
      <c r="HQ51" s="69"/>
      <c r="HR51" s="69"/>
      <c r="HS51" s="69"/>
      <c r="HT51" s="69"/>
      <c r="HU51" s="69"/>
      <c r="HV51" s="69"/>
      <c r="HW51" s="69"/>
      <c r="HX51" s="69"/>
      <c r="HY51" s="69"/>
      <c r="HZ51" s="69"/>
      <c r="IA51" s="69"/>
      <c r="IB51" s="69"/>
      <c r="IC51" s="69"/>
      <c r="ID51" s="69"/>
      <c r="IE51" s="69"/>
      <c r="IF51" s="69"/>
      <c r="IG51" s="69"/>
      <c r="IH51" s="69"/>
      <c r="II51" s="69"/>
      <c r="IJ51" s="69"/>
      <c r="IK51" s="69"/>
      <c r="IL51" s="69"/>
    </row>
    <row r="52" s="84" customFormat="1" spans="1:246">
      <c r="A52" s="155"/>
      <c r="B52" s="155"/>
      <c r="HA52" s="69"/>
      <c r="HB52" s="69"/>
      <c r="HC52" s="69"/>
      <c r="HD52" s="69"/>
      <c r="HE52" s="69"/>
      <c r="HF52" s="69"/>
      <c r="HG52" s="69"/>
      <c r="HH52" s="69"/>
      <c r="HI52" s="69"/>
      <c r="HJ52" s="69"/>
      <c r="HK52" s="69"/>
      <c r="HL52" s="69"/>
      <c r="HM52" s="69"/>
      <c r="HN52" s="69"/>
      <c r="HO52" s="69"/>
      <c r="HP52" s="69"/>
      <c r="HQ52" s="69"/>
      <c r="HR52" s="69"/>
      <c r="HS52" s="69"/>
      <c r="HT52" s="69"/>
      <c r="HU52" s="69"/>
      <c r="HV52" s="69"/>
      <c r="HW52" s="69"/>
      <c r="HX52" s="69"/>
      <c r="HY52" s="69"/>
      <c r="HZ52" s="69"/>
      <c r="IA52" s="69"/>
      <c r="IB52" s="69"/>
      <c r="IC52" s="69"/>
      <c r="ID52" s="69"/>
      <c r="IE52" s="69"/>
      <c r="IF52" s="69"/>
      <c r="IG52" s="69"/>
      <c r="IH52" s="69"/>
      <c r="II52" s="69"/>
      <c r="IJ52" s="69"/>
      <c r="IK52" s="69"/>
      <c r="IL52" s="69"/>
    </row>
    <row r="53" s="84" customFormat="1" spans="1:246">
      <c r="A53" s="155"/>
      <c r="B53" s="155"/>
      <c r="HA53" s="69"/>
      <c r="HB53" s="69"/>
      <c r="HC53" s="69"/>
      <c r="HD53" s="69"/>
      <c r="HE53" s="69"/>
      <c r="HF53" s="69"/>
      <c r="HG53" s="69"/>
      <c r="HH53" s="69"/>
      <c r="HI53" s="69"/>
      <c r="HJ53" s="69"/>
      <c r="HK53" s="69"/>
      <c r="HL53" s="69"/>
      <c r="HM53" s="69"/>
      <c r="HN53" s="69"/>
      <c r="HO53" s="69"/>
      <c r="HP53" s="69"/>
      <c r="HQ53" s="69"/>
      <c r="HR53" s="69"/>
      <c r="HS53" s="69"/>
      <c r="HT53" s="69"/>
      <c r="HU53" s="69"/>
      <c r="HV53" s="69"/>
      <c r="HW53" s="69"/>
      <c r="HX53" s="69"/>
      <c r="HY53" s="69"/>
      <c r="HZ53" s="69"/>
      <c r="IA53" s="69"/>
      <c r="IB53" s="69"/>
      <c r="IC53" s="69"/>
      <c r="ID53" s="69"/>
      <c r="IE53" s="69"/>
      <c r="IF53" s="69"/>
      <c r="IG53" s="69"/>
      <c r="IH53" s="69"/>
      <c r="II53" s="69"/>
      <c r="IJ53" s="69"/>
      <c r="IK53" s="69"/>
      <c r="IL53" s="69"/>
    </row>
    <row r="54" s="84" customFormat="1" spans="1:246">
      <c r="A54" s="155"/>
      <c r="B54" s="155"/>
      <c r="HA54" s="69"/>
      <c r="HB54" s="69"/>
      <c r="HC54" s="69"/>
      <c r="HD54" s="69"/>
      <c r="HE54" s="69"/>
      <c r="HF54" s="69"/>
      <c r="HG54" s="69"/>
      <c r="HH54" s="69"/>
      <c r="HI54" s="69"/>
      <c r="HJ54" s="69"/>
      <c r="HK54" s="69"/>
      <c r="HL54" s="69"/>
      <c r="HM54" s="69"/>
      <c r="HN54" s="69"/>
      <c r="HO54" s="69"/>
      <c r="HP54" s="69"/>
      <c r="HQ54" s="69"/>
      <c r="HR54" s="69"/>
      <c r="HS54" s="69"/>
      <c r="HT54" s="69"/>
      <c r="HU54" s="69"/>
      <c r="HV54" s="69"/>
      <c r="HW54" s="69"/>
      <c r="HX54" s="69"/>
      <c r="HY54" s="69"/>
      <c r="HZ54" s="69"/>
      <c r="IA54" s="69"/>
      <c r="IB54" s="69"/>
      <c r="IC54" s="69"/>
      <c r="ID54" s="69"/>
      <c r="IE54" s="69"/>
      <c r="IF54" s="69"/>
      <c r="IG54" s="69"/>
      <c r="IH54" s="69"/>
      <c r="II54" s="69"/>
      <c r="IJ54" s="69"/>
      <c r="IK54" s="69"/>
      <c r="IL54" s="69"/>
    </row>
    <row r="55" s="84" customFormat="1" spans="1:246">
      <c r="A55" s="155"/>
      <c r="B55" s="155"/>
      <c r="HA55" s="69"/>
      <c r="HB55" s="69"/>
      <c r="HC55" s="69"/>
      <c r="HD55" s="69"/>
      <c r="HE55" s="69"/>
      <c r="HF55" s="69"/>
      <c r="HG55" s="69"/>
      <c r="HH55" s="69"/>
      <c r="HI55" s="69"/>
      <c r="HJ55" s="69"/>
      <c r="HK55" s="69"/>
      <c r="HL55" s="69"/>
      <c r="HM55" s="69"/>
      <c r="HN55" s="69"/>
      <c r="HO55" s="69"/>
      <c r="HP55" s="69"/>
      <c r="HQ55" s="69"/>
      <c r="HR55" s="69"/>
      <c r="HS55" s="69"/>
      <c r="HT55" s="69"/>
      <c r="HU55" s="69"/>
      <c r="HV55" s="69"/>
      <c r="HW55" s="69"/>
      <c r="HX55" s="69"/>
      <c r="HY55" s="69"/>
      <c r="HZ55" s="69"/>
      <c r="IA55" s="69"/>
      <c r="IB55" s="69"/>
      <c r="IC55" s="69"/>
      <c r="ID55" s="69"/>
      <c r="IE55" s="69"/>
      <c r="IF55" s="69"/>
      <c r="IG55" s="69"/>
      <c r="IH55" s="69"/>
      <c r="II55" s="69"/>
      <c r="IJ55" s="69"/>
      <c r="IK55" s="69"/>
      <c r="IL55" s="69"/>
    </row>
    <row r="56" s="84" customFormat="1" spans="1:246">
      <c r="A56" s="155"/>
      <c r="B56" s="155"/>
      <c r="HA56" s="69"/>
      <c r="HB56" s="69"/>
      <c r="HC56" s="69"/>
      <c r="HD56" s="69"/>
      <c r="HE56" s="69"/>
      <c r="HF56" s="69"/>
      <c r="HG56" s="69"/>
      <c r="HH56" s="69"/>
      <c r="HI56" s="69"/>
      <c r="HJ56" s="69"/>
      <c r="HK56" s="69"/>
      <c r="HL56" s="69"/>
      <c r="HM56" s="69"/>
      <c r="HN56" s="69"/>
      <c r="HO56" s="69"/>
      <c r="HP56" s="69"/>
      <c r="HQ56" s="69"/>
      <c r="HR56" s="69"/>
      <c r="HS56" s="69"/>
      <c r="HT56" s="69"/>
      <c r="HU56" s="69"/>
      <c r="HV56" s="69"/>
      <c r="HW56" s="69"/>
      <c r="HX56" s="69"/>
      <c r="HY56" s="69"/>
      <c r="HZ56" s="69"/>
      <c r="IA56" s="69"/>
      <c r="IB56" s="69"/>
      <c r="IC56" s="69"/>
      <c r="ID56" s="69"/>
      <c r="IE56" s="69"/>
      <c r="IF56" s="69"/>
      <c r="IG56" s="69"/>
      <c r="IH56" s="69"/>
      <c r="II56" s="69"/>
      <c r="IJ56" s="69"/>
      <c r="IK56" s="69"/>
      <c r="IL56" s="69"/>
    </row>
    <row r="57" s="84" customFormat="1" spans="1:246">
      <c r="A57" s="155"/>
      <c r="B57" s="155"/>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row>
    <row r="58" s="84" customFormat="1" spans="1:246">
      <c r="A58" s="155"/>
      <c r="B58" s="155"/>
      <c r="HA58" s="69"/>
      <c r="HB58" s="69"/>
      <c r="HC58" s="69"/>
      <c r="HD58" s="69"/>
      <c r="HE58" s="69"/>
      <c r="HF58" s="69"/>
      <c r="HG58" s="69"/>
      <c r="HH58" s="69"/>
      <c r="HI58" s="69"/>
      <c r="HJ58" s="69"/>
      <c r="HK58" s="69"/>
      <c r="HL58" s="69"/>
      <c r="HM58" s="69"/>
      <c r="HN58" s="69"/>
      <c r="HO58" s="69"/>
      <c r="HP58" s="69"/>
      <c r="HQ58" s="69"/>
      <c r="HR58" s="69"/>
      <c r="HS58" s="69"/>
      <c r="HT58" s="69"/>
      <c r="HU58" s="69"/>
      <c r="HV58" s="69"/>
      <c r="HW58" s="69"/>
      <c r="HX58" s="69"/>
      <c r="HY58" s="69"/>
      <c r="HZ58" s="69"/>
      <c r="IA58" s="69"/>
      <c r="IB58" s="69"/>
      <c r="IC58" s="69"/>
      <c r="ID58" s="69"/>
      <c r="IE58" s="69"/>
      <c r="IF58" s="69"/>
      <c r="IG58" s="69"/>
      <c r="IH58" s="69"/>
      <c r="II58" s="69"/>
      <c r="IJ58" s="69"/>
      <c r="IK58" s="69"/>
      <c r="IL58" s="69"/>
    </row>
    <row r="59" s="84" customFormat="1" spans="1:246">
      <c r="A59" s="155"/>
      <c r="B59" s="155"/>
      <c r="HA59" s="69"/>
      <c r="HB59" s="69"/>
      <c r="HC59" s="69"/>
      <c r="HD59" s="69"/>
      <c r="HE59" s="69"/>
      <c r="HF59" s="69"/>
      <c r="HG59" s="69"/>
      <c r="HH59" s="69"/>
      <c r="HI59" s="69"/>
      <c r="HJ59" s="69"/>
      <c r="HK59" s="69"/>
      <c r="HL59" s="69"/>
      <c r="HM59" s="69"/>
      <c r="HN59" s="69"/>
      <c r="HO59" s="69"/>
      <c r="HP59" s="69"/>
      <c r="HQ59" s="69"/>
      <c r="HR59" s="69"/>
      <c r="HS59" s="69"/>
      <c r="HT59" s="69"/>
      <c r="HU59" s="69"/>
      <c r="HV59" s="69"/>
      <c r="HW59" s="69"/>
      <c r="HX59" s="69"/>
      <c r="HY59" s="69"/>
      <c r="HZ59" s="69"/>
      <c r="IA59" s="69"/>
      <c r="IB59" s="69"/>
      <c r="IC59" s="69"/>
      <c r="ID59" s="69"/>
      <c r="IE59" s="69"/>
      <c r="IF59" s="69"/>
      <c r="IG59" s="69"/>
      <c r="IH59" s="69"/>
      <c r="II59" s="69"/>
      <c r="IJ59" s="69"/>
      <c r="IK59" s="69"/>
      <c r="IL59" s="69"/>
    </row>
    <row r="60" s="84" customFormat="1" spans="1:246">
      <c r="A60" s="155"/>
      <c r="B60" s="155"/>
      <c r="HA60" s="69"/>
      <c r="HB60" s="69"/>
      <c r="HC60" s="69"/>
      <c r="HD60" s="69"/>
      <c r="HE60" s="69"/>
      <c r="HF60" s="69"/>
      <c r="HG60" s="69"/>
      <c r="HH60" s="69"/>
      <c r="HI60" s="69"/>
      <c r="HJ60" s="69"/>
      <c r="HK60" s="69"/>
      <c r="HL60" s="69"/>
      <c r="HM60" s="69"/>
      <c r="HN60" s="69"/>
      <c r="HO60" s="69"/>
      <c r="HP60" s="69"/>
      <c r="HQ60" s="69"/>
      <c r="HR60" s="69"/>
      <c r="HS60" s="69"/>
      <c r="HT60" s="69"/>
      <c r="HU60" s="69"/>
      <c r="HV60" s="69"/>
      <c r="HW60" s="69"/>
      <c r="HX60" s="69"/>
      <c r="HY60" s="69"/>
      <c r="HZ60" s="69"/>
      <c r="IA60" s="69"/>
      <c r="IB60" s="69"/>
      <c r="IC60" s="69"/>
      <c r="ID60" s="69"/>
      <c r="IE60" s="69"/>
      <c r="IF60" s="69"/>
      <c r="IG60" s="69"/>
      <c r="IH60" s="69"/>
      <c r="II60" s="69"/>
      <c r="IJ60" s="69"/>
      <c r="IK60" s="69"/>
      <c r="IL60" s="69"/>
    </row>
    <row r="61" s="84" customFormat="1" spans="1:246">
      <c r="A61" s="155"/>
      <c r="B61" s="155"/>
      <c r="HA61" s="69"/>
      <c r="HB61" s="69"/>
      <c r="HC61" s="69"/>
      <c r="HD61" s="69"/>
      <c r="HE61" s="69"/>
      <c r="HF61" s="69"/>
      <c r="HG61" s="69"/>
      <c r="HH61" s="69"/>
      <c r="HI61" s="69"/>
      <c r="HJ61" s="69"/>
      <c r="HK61" s="69"/>
      <c r="HL61" s="69"/>
      <c r="HM61" s="69"/>
      <c r="HN61" s="69"/>
      <c r="HO61" s="69"/>
      <c r="HP61" s="69"/>
      <c r="HQ61" s="69"/>
      <c r="HR61" s="69"/>
      <c r="HS61" s="69"/>
      <c r="HT61" s="69"/>
      <c r="HU61" s="69"/>
      <c r="HV61" s="69"/>
      <c r="HW61" s="69"/>
      <c r="HX61" s="69"/>
      <c r="HY61" s="69"/>
      <c r="HZ61" s="69"/>
      <c r="IA61" s="69"/>
      <c r="IB61" s="69"/>
      <c r="IC61" s="69"/>
      <c r="ID61" s="69"/>
      <c r="IE61" s="69"/>
      <c r="IF61" s="69"/>
      <c r="IG61" s="69"/>
      <c r="IH61" s="69"/>
      <c r="II61" s="69"/>
      <c r="IJ61" s="69"/>
      <c r="IK61" s="69"/>
      <c r="IL61" s="69"/>
    </row>
    <row r="62" s="84" customFormat="1" spans="1:246">
      <c r="A62" s="155"/>
      <c r="B62" s="155"/>
      <c r="HA62" s="69"/>
      <c r="HB62" s="69"/>
      <c r="HC62" s="69"/>
      <c r="HD62" s="69"/>
      <c r="HE62" s="69"/>
      <c r="HF62" s="69"/>
      <c r="HG62" s="69"/>
      <c r="HH62" s="69"/>
      <c r="HI62" s="69"/>
      <c r="HJ62" s="69"/>
      <c r="HK62" s="69"/>
      <c r="HL62" s="69"/>
      <c r="HM62" s="69"/>
      <c r="HN62" s="69"/>
      <c r="HO62" s="69"/>
      <c r="HP62" s="69"/>
      <c r="HQ62" s="69"/>
      <c r="HR62" s="69"/>
      <c r="HS62" s="69"/>
      <c r="HT62" s="69"/>
      <c r="HU62" s="69"/>
      <c r="HV62" s="69"/>
      <c r="HW62" s="69"/>
      <c r="HX62" s="69"/>
      <c r="HY62" s="69"/>
      <c r="HZ62" s="69"/>
      <c r="IA62" s="69"/>
      <c r="IB62" s="69"/>
      <c r="IC62" s="69"/>
      <c r="ID62" s="69"/>
      <c r="IE62" s="69"/>
      <c r="IF62" s="69"/>
      <c r="IG62" s="69"/>
      <c r="IH62" s="69"/>
      <c r="II62" s="69"/>
      <c r="IJ62" s="69"/>
      <c r="IK62" s="69"/>
      <c r="IL62" s="69"/>
    </row>
    <row r="63" s="84" customFormat="1" spans="1:246">
      <c r="A63" s="155"/>
      <c r="B63" s="155"/>
      <c r="HA63" s="69"/>
      <c r="HB63" s="69"/>
      <c r="HC63" s="69"/>
      <c r="HD63" s="69"/>
      <c r="HE63" s="69"/>
      <c r="HF63" s="69"/>
      <c r="HG63" s="69"/>
      <c r="HH63" s="69"/>
      <c r="HI63" s="69"/>
      <c r="HJ63" s="69"/>
      <c r="HK63" s="69"/>
      <c r="HL63" s="69"/>
      <c r="HM63" s="69"/>
      <c r="HN63" s="69"/>
      <c r="HO63" s="69"/>
      <c r="HP63" s="69"/>
      <c r="HQ63" s="69"/>
      <c r="HR63" s="69"/>
      <c r="HS63" s="69"/>
      <c r="HT63" s="69"/>
      <c r="HU63" s="69"/>
      <c r="HV63" s="69"/>
      <c r="HW63" s="69"/>
      <c r="HX63" s="69"/>
      <c r="HY63" s="69"/>
      <c r="HZ63" s="69"/>
      <c r="IA63" s="69"/>
      <c r="IB63" s="69"/>
      <c r="IC63" s="69"/>
      <c r="ID63" s="69"/>
      <c r="IE63" s="69"/>
      <c r="IF63" s="69"/>
      <c r="IG63" s="69"/>
      <c r="IH63" s="69"/>
      <c r="II63" s="69"/>
      <c r="IJ63" s="69"/>
      <c r="IK63" s="69"/>
      <c r="IL63" s="69"/>
    </row>
    <row r="64" s="84" customFormat="1" spans="1:246">
      <c r="A64" s="155"/>
      <c r="B64" s="155"/>
      <c r="HA64" s="69"/>
      <c r="HB64" s="69"/>
      <c r="HC64" s="69"/>
      <c r="HD64" s="69"/>
      <c r="HE64" s="69"/>
      <c r="HF64" s="69"/>
      <c r="HG64" s="69"/>
      <c r="HH64" s="69"/>
      <c r="HI64" s="69"/>
      <c r="HJ64" s="69"/>
      <c r="HK64" s="69"/>
      <c r="HL64" s="69"/>
      <c r="HM64" s="69"/>
      <c r="HN64" s="69"/>
      <c r="HO64" s="69"/>
      <c r="HP64" s="69"/>
      <c r="HQ64" s="69"/>
      <c r="HR64" s="69"/>
      <c r="HS64" s="69"/>
      <c r="HT64" s="69"/>
      <c r="HU64" s="69"/>
      <c r="HV64" s="69"/>
      <c r="HW64" s="69"/>
      <c r="HX64" s="69"/>
      <c r="HY64" s="69"/>
      <c r="HZ64" s="69"/>
      <c r="IA64" s="69"/>
      <c r="IB64" s="69"/>
      <c r="IC64" s="69"/>
      <c r="ID64" s="69"/>
      <c r="IE64" s="69"/>
      <c r="IF64" s="69"/>
      <c r="IG64" s="69"/>
      <c r="IH64" s="69"/>
      <c r="II64" s="69"/>
      <c r="IJ64" s="69"/>
      <c r="IK64" s="69"/>
      <c r="IL64" s="69"/>
    </row>
    <row r="65" s="84" customFormat="1" spans="1:246">
      <c r="A65" s="155"/>
      <c r="B65" s="155"/>
      <c r="HA65" s="69"/>
      <c r="HB65" s="69"/>
      <c r="HC65" s="69"/>
      <c r="HD65" s="69"/>
      <c r="HE65" s="69"/>
      <c r="HF65" s="69"/>
      <c r="HG65" s="69"/>
      <c r="HH65" s="69"/>
      <c r="HI65" s="69"/>
      <c r="HJ65" s="69"/>
      <c r="HK65" s="69"/>
      <c r="HL65" s="69"/>
      <c r="HM65" s="69"/>
      <c r="HN65" s="69"/>
      <c r="HO65" s="69"/>
      <c r="HP65" s="69"/>
      <c r="HQ65" s="69"/>
      <c r="HR65" s="69"/>
      <c r="HS65" s="69"/>
      <c r="HT65" s="69"/>
      <c r="HU65" s="69"/>
      <c r="HV65" s="69"/>
      <c r="HW65" s="69"/>
      <c r="HX65" s="69"/>
      <c r="HY65" s="69"/>
      <c r="HZ65" s="69"/>
      <c r="IA65" s="69"/>
      <c r="IB65" s="69"/>
      <c r="IC65" s="69"/>
      <c r="ID65" s="69"/>
      <c r="IE65" s="69"/>
      <c r="IF65" s="69"/>
      <c r="IG65" s="69"/>
      <c r="IH65" s="69"/>
      <c r="II65" s="69"/>
      <c r="IJ65" s="69"/>
      <c r="IK65" s="69"/>
      <c r="IL65" s="69"/>
    </row>
  </sheetData>
  <mergeCells count="1">
    <mergeCell ref="A2:B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A2" sqref="A2:F2"/>
    </sheetView>
  </sheetViews>
  <sheetFormatPr defaultColWidth="9" defaultRowHeight="14.4" outlineLevelCol="5"/>
  <cols>
    <col min="1" max="1" width="28" customWidth="1"/>
    <col min="2" max="6" width="9.62962962962963" customWidth="1"/>
  </cols>
  <sheetData>
    <row r="1" ht="17.4" spans="1:1">
      <c r="A1" s="7" t="s">
        <v>478</v>
      </c>
    </row>
    <row r="2" ht="17.4" spans="1:6">
      <c r="A2" s="129" t="s">
        <v>479</v>
      </c>
      <c r="B2" s="130"/>
      <c r="C2" s="130"/>
      <c r="D2" s="130"/>
      <c r="E2" s="130"/>
      <c r="F2" s="130"/>
    </row>
    <row r="3" ht="17.4" spans="1:6">
      <c r="A3" s="144"/>
      <c r="B3" s="145"/>
      <c r="C3" s="145"/>
      <c r="D3" s="145"/>
      <c r="E3" s="145"/>
      <c r="F3" s="146" t="s">
        <v>2</v>
      </c>
    </row>
    <row r="4" ht="39" customHeight="1" spans="1:6">
      <c r="A4" s="147" t="s">
        <v>480</v>
      </c>
      <c r="B4" s="147" t="s">
        <v>481</v>
      </c>
      <c r="C4" s="147" t="s">
        <v>482</v>
      </c>
      <c r="D4" s="147" t="s">
        <v>483</v>
      </c>
      <c r="E4" s="147" t="s">
        <v>484</v>
      </c>
      <c r="F4" s="147" t="s">
        <v>485</v>
      </c>
    </row>
    <row r="5" ht="39" customHeight="1" spans="1:6">
      <c r="A5" s="148" t="s">
        <v>486</v>
      </c>
      <c r="B5" s="149">
        <f>SUM(B6:B30)</f>
        <v>302094</v>
      </c>
      <c r="C5" s="149">
        <f>SUM(C6:C30)</f>
        <v>325074</v>
      </c>
      <c r="D5" s="149">
        <f>SUM(D6:D30)</f>
        <v>302559</v>
      </c>
      <c r="E5" s="150">
        <f>D5/B5*100</f>
        <v>100.153925599317</v>
      </c>
      <c r="F5" s="150">
        <f>D5/C5*100</f>
        <v>93.0738847154802</v>
      </c>
    </row>
    <row r="6" ht="28" customHeight="1" spans="1:6">
      <c r="A6" s="46" t="s">
        <v>8</v>
      </c>
      <c r="B6" s="151">
        <v>39688.42</v>
      </c>
      <c r="C6" s="151">
        <v>37716</v>
      </c>
      <c r="D6" s="151">
        <v>37182</v>
      </c>
      <c r="E6" s="151">
        <v>93.68</v>
      </c>
      <c r="F6" s="151">
        <v>98.58</v>
      </c>
    </row>
    <row r="7" ht="28" customHeight="1" spans="1:6">
      <c r="A7" s="46" t="s">
        <v>487</v>
      </c>
      <c r="B7" s="152"/>
      <c r="C7" s="152"/>
      <c r="D7" s="152"/>
      <c r="E7" s="153"/>
      <c r="F7" s="153"/>
    </row>
    <row r="8" ht="28" customHeight="1" spans="1:6">
      <c r="A8" s="46" t="s">
        <v>488</v>
      </c>
      <c r="B8" s="152">
        <v>33.5</v>
      </c>
      <c r="C8" s="152">
        <v>34</v>
      </c>
      <c r="D8" s="152">
        <v>33</v>
      </c>
      <c r="E8" s="151">
        <v>98.5</v>
      </c>
      <c r="F8" s="151">
        <v>97.06</v>
      </c>
    </row>
    <row r="9" ht="28" customHeight="1" spans="1:6">
      <c r="A9" s="46" t="s">
        <v>489</v>
      </c>
      <c r="B9" s="151">
        <v>2637.33</v>
      </c>
      <c r="C9" s="151">
        <v>3245</v>
      </c>
      <c r="D9" s="152">
        <v>3307</v>
      </c>
      <c r="E9" s="151">
        <v>125.4</v>
      </c>
      <c r="F9" s="151">
        <v>101.9</v>
      </c>
    </row>
    <row r="10" ht="28" customHeight="1" spans="1:6">
      <c r="A10" s="46" t="s">
        <v>490</v>
      </c>
      <c r="B10" s="151">
        <v>51198.54</v>
      </c>
      <c r="C10" s="151">
        <v>54475</v>
      </c>
      <c r="D10" s="152">
        <v>55626</v>
      </c>
      <c r="E10" s="151">
        <v>108.65</v>
      </c>
      <c r="F10" s="151">
        <v>102.11</v>
      </c>
    </row>
    <row r="11" ht="28" customHeight="1" spans="1:6">
      <c r="A11" s="46" t="s">
        <v>491</v>
      </c>
      <c r="B11" s="151">
        <v>275</v>
      </c>
      <c r="C11" s="151">
        <v>738</v>
      </c>
      <c r="D11" s="152">
        <v>122</v>
      </c>
      <c r="E11" s="151">
        <v>44.36</v>
      </c>
      <c r="F11" s="151">
        <v>16.53</v>
      </c>
    </row>
    <row r="12" ht="28" customHeight="1" spans="1:6">
      <c r="A12" s="46" t="s">
        <v>492</v>
      </c>
      <c r="B12" s="151">
        <v>3216.86</v>
      </c>
      <c r="C12" s="151">
        <v>4528</v>
      </c>
      <c r="D12" s="152">
        <v>3197</v>
      </c>
      <c r="E12" s="151">
        <v>99.38</v>
      </c>
      <c r="F12" s="151">
        <v>70.61</v>
      </c>
    </row>
    <row r="13" ht="28" customHeight="1" spans="1:6">
      <c r="A13" s="46" t="s">
        <v>493</v>
      </c>
      <c r="B13" s="151">
        <v>33322.67</v>
      </c>
      <c r="C13" s="151">
        <v>35627</v>
      </c>
      <c r="D13" s="152">
        <v>35861</v>
      </c>
      <c r="E13" s="151">
        <v>107.62</v>
      </c>
      <c r="F13" s="151">
        <v>100.66</v>
      </c>
    </row>
    <row r="14" ht="28" customHeight="1" spans="1:6">
      <c r="A14" s="46" t="s">
        <v>494</v>
      </c>
      <c r="B14" s="151">
        <v>24662.89</v>
      </c>
      <c r="C14" s="151">
        <v>25359</v>
      </c>
      <c r="D14" s="152">
        <v>24084</v>
      </c>
      <c r="E14" s="151">
        <v>97.65</v>
      </c>
      <c r="F14" s="151">
        <v>94.97</v>
      </c>
    </row>
    <row r="15" ht="28" customHeight="1" spans="1:6">
      <c r="A15" s="46" t="s">
        <v>495</v>
      </c>
      <c r="B15" s="151">
        <v>2956.45</v>
      </c>
      <c r="C15" s="151">
        <v>1845</v>
      </c>
      <c r="D15" s="152">
        <v>2933</v>
      </c>
      <c r="E15" s="151">
        <v>99.21</v>
      </c>
      <c r="F15" s="151">
        <v>158.97</v>
      </c>
    </row>
    <row r="16" ht="28" customHeight="1" spans="1:6">
      <c r="A16" s="46" t="s">
        <v>496</v>
      </c>
      <c r="B16" s="151">
        <v>83230.5</v>
      </c>
      <c r="C16" s="151">
        <v>93549</v>
      </c>
      <c r="D16" s="152">
        <v>68901</v>
      </c>
      <c r="E16" s="151">
        <v>82.78</v>
      </c>
      <c r="F16" s="151">
        <v>73.65</v>
      </c>
    </row>
    <row r="17" ht="28" customHeight="1" spans="1:6">
      <c r="A17" s="46" t="s">
        <v>497</v>
      </c>
      <c r="B17" s="151">
        <v>12463.94</v>
      </c>
      <c r="C17" s="151">
        <v>13154</v>
      </c>
      <c r="D17" s="152">
        <v>8707</v>
      </c>
      <c r="E17" s="151">
        <v>69.86</v>
      </c>
      <c r="F17" s="151">
        <v>66.19</v>
      </c>
    </row>
    <row r="18" ht="28" customHeight="1" spans="1:6">
      <c r="A18" s="46" t="s">
        <v>498</v>
      </c>
      <c r="B18" s="151">
        <v>2269.81</v>
      </c>
      <c r="C18" s="151">
        <v>2569</v>
      </c>
      <c r="D18" s="152">
        <v>2732</v>
      </c>
      <c r="E18" s="151">
        <v>120.36</v>
      </c>
      <c r="F18" s="151">
        <v>106.34</v>
      </c>
    </row>
    <row r="19" ht="28" customHeight="1" spans="1:6">
      <c r="A19" s="46" t="s">
        <v>499</v>
      </c>
      <c r="B19" s="151">
        <v>1414.42</v>
      </c>
      <c r="C19" s="151">
        <v>6186</v>
      </c>
      <c r="D19" s="152">
        <v>28639</v>
      </c>
      <c r="E19" s="151">
        <v>2024.79</v>
      </c>
      <c r="F19" s="151">
        <v>462.96</v>
      </c>
    </row>
    <row r="20" ht="28" customHeight="1" spans="1:6">
      <c r="A20" s="46" t="s">
        <v>500</v>
      </c>
      <c r="B20" s="151">
        <v>618.01</v>
      </c>
      <c r="C20" s="151">
        <v>3722</v>
      </c>
      <c r="D20" s="152">
        <v>2070</v>
      </c>
      <c r="E20" s="151">
        <v>334.95</v>
      </c>
      <c r="F20" s="151">
        <v>55.62</v>
      </c>
    </row>
    <row r="21" ht="28" customHeight="1" spans="1:6">
      <c r="A21" s="46" t="s">
        <v>466</v>
      </c>
      <c r="B21" s="153"/>
      <c r="C21" s="153"/>
      <c r="D21" s="152"/>
      <c r="E21" s="153"/>
      <c r="F21" s="153"/>
    </row>
    <row r="22" ht="28" customHeight="1" spans="1:6">
      <c r="A22" s="46" t="s">
        <v>467</v>
      </c>
      <c r="B22" s="153"/>
      <c r="C22" s="153"/>
      <c r="D22" s="152"/>
      <c r="E22" s="153"/>
      <c r="F22" s="153"/>
    </row>
    <row r="23" ht="28" customHeight="1" spans="1:6">
      <c r="A23" s="46" t="s">
        <v>501</v>
      </c>
      <c r="B23" s="151">
        <v>2064.66</v>
      </c>
      <c r="C23" s="151">
        <v>21198</v>
      </c>
      <c r="D23" s="152">
        <v>1512</v>
      </c>
      <c r="E23" s="151">
        <v>73.23</v>
      </c>
      <c r="F23" s="151">
        <v>7.13</v>
      </c>
    </row>
    <row r="24" ht="28" customHeight="1" spans="1:6">
      <c r="A24" s="46" t="s">
        <v>469</v>
      </c>
      <c r="B24" s="151">
        <v>32879.76</v>
      </c>
      <c r="C24" s="151">
        <v>17425</v>
      </c>
      <c r="D24" s="152">
        <v>18184</v>
      </c>
      <c r="E24" s="151">
        <v>55.3</v>
      </c>
      <c r="F24" s="151">
        <v>104.36</v>
      </c>
    </row>
    <row r="25" ht="28" customHeight="1" spans="1:6">
      <c r="A25" s="46" t="s">
        <v>470</v>
      </c>
      <c r="B25" s="153"/>
      <c r="C25" s="153"/>
      <c r="D25" s="152"/>
      <c r="E25" s="153"/>
      <c r="F25" s="153"/>
    </row>
    <row r="26" ht="28" customHeight="1" spans="1:6">
      <c r="A26" s="46" t="s">
        <v>471</v>
      </c>
      <c r="B26" s="151">
        <v>1754.74</v>
      </c>
      <c r="C26" s="151">
        <v>1229</v>
      </c>
      <c r="D26" s="152">
        <v>1685</v>
      </c>
      <c r="E26" s="151">
        <v>96.03</v>
      </c>
      <c r="F26" s="151">
        <v>137.1</v>
      </c>
    </row>
    <row r="27" ht="28" customHeight="1" spans="1:6">
      <c r="A27" s="46" t="s">
        <v>472</v>
      </c>
      <c r="B27" s="151">
        <v>5000</v>
      </c>
      <c r="C27" s="151"/>
      <c r="D27" s="152">
        <v>5000</v>
      </c>
      <c r="E27" s="153"/>
      <c r="F27" s="153"/>
    </row>
    <row r="28" ht="28" customHeight="1" spans="1:6">
      <c r="A28" s="46" t="s">
        <v>502</v>
      </c>
      <c r="B28" s="151">
        <v>80</v>
      </c>
      <c r="C28" s="151">
        <v>143</v>
      </c>
      <c r="D28" s="152">
        <v>505</v>
      </c>
      <c r="E28" s="151">
        <v>631.25</v>
      </c>
      <c r="F28" s="151">
        <v>353.15</v>
      </c>
    </row>
    <row r="29" ht="28" customHeight="1" spans="1:6">
      <c r="A29" s="46" t="s">
        <v>503</v>
      </c>
      <c r="B29" s="151">
        <v>2326.5</v>
      </c>
      <c r="C29" s="151">
        <v>2332</v>
      </c>
      <c r="D29" s="152">
        <v>2279</v>
      </c>
      <c r="E29" s="151">
        <v>97.96</v>
      </c>
      <c r="F29" s="151">
        <v>97.73</v>
      </c>
    </row>
    <row r="30" ht="28" customHeight="1" spans="1:6">
      <c r="A30" s="46" t="s">
        <v>504</v>
      </c>
      <c r="B30" s="153"/>
      <c r="C30" s="153"/>
      <c r="D30" s="153"/>
      <c r="E30" s="153"/>
      <c r="F30" s="154"/>
    </row>
  </sheetData>
  <mergeCells count="1">
    <mergeCell ref="A2:F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1"/>
  <sheetViews>
    <sheetView showZeros="0" workbookViewId="0">
      <selection activeCell="A2" sqref="A2:I2"/>
    </sheetView>
  </sheetViews>
  <sheetFormatPr defaultColWidth="9" defaultRowHeight="14.4"/>
  <cols>
    <col min="1" max="1" width="13.8796296296296" customWidth="1"/>
    <col min="2" max="2" width="32.75" style="138" customWidth="1"/>
    <col min="3" max="3" width="18.75" customWidth="1"/>
    <col min="4" max="4" width="12" customWidth="1"/>
    <col min="5" max="5" width="11.75" customWidth="1"/>
    <col min="6" max="6" width="9.75" customWidth="1"/>
    <col min="8" max="8" width="8" customWidth="1"/>
    <col min="9" max="9" width="11.8796296296296" customWidth="1"/>
  </cols>
  <sheetData>
    <row r="1" spans="1:1">
      <c r="A1" t="s">
        <v>505</v>
      </c>
    </row>
    <row r="2" ht="17.4" spans="1:9">
      <c r="A2" s="129" t="s">
        <v>506</v>
      </c>
      <c r="B2" s="139"/>
      <c r="C2" s="130"/>
      <c r="D2" s="130"/>
      <c r="E2" s="130"/>
      <c r="F2" s="130"/>
      <c r="G2" s="130"/>
      <c r="H2" s="130"/>
      <c r="I2" s="130"/>
    </row>
    <row r="3" ht="15.15" spans="9:9">
      <c r="I3" t="s">
        <v>2</v>
      </c>
    </row>
    <row r="4" ht="35" customHeight="1" spans="1:9">
      <c r="A4" s="140" t="s">
        <v>507</v>
      </c>
      <c r="B4" s="140" t="s">
        <v>508</v>
      </c>
      <c r="C4" s="140" t="s">
        <v>509</v>
      </c>
      <c r="D4" s="141" t="s">
        <v>510</v>
      </c>
      <c r="E4" s="141" t="s">
        <v>511</v>
      </c>
      <c r="F4" s="141" t="s">
        <v>512</v>
      </c>
      <c r="G4" s="141" t="s">
        <v>513</v>
      </c>
      <c r="H4" s="141" t="s">
        <v>514</v>
      </c>
      <c r="I4" s="141" t="s">
        <v>515</v>
      </c>
    </row>
    <row r="5" spans="1:9">
      <c r="A5" s="142" t="s">
        <v>516</v>
      </c>
      <c r="B5" s="143" t="s">
        <v>517</v>
      </c>
      <c r="C5" s="135">
        <v>37182</v>
      </c>
      <c r="D5" s="135">
        <v>35575</v>
      </c>
      <c r="E5" s="135">
        <v>1518</v>
      </c>
      <c r="F5" s="135">
        <v>89</v>
      </c>
      <c r="G5" s="135">
        <v>0</v>
      </c>
      <c r="H5" s="135">
        <v>0</v>
      </c>
      <c r="I5" s="135">
        <v>0</v>
      </c>
    </row>
    <row r="6" spans="1:9">
      <c r="A6" s="142" t="s">
        <v>518</v>
      </c>
      <c r="B6" s="143" t="s">
        <v>519</v>
      </c>
      <c r="C6" s="135">
        <v>671</v>
      </c>
      <c r="D6" s="135">
        <v>658</v>
      </c>
      <c r="E6" s="135">
        <v>13</v>
      </c>
      <c r="F6" s="135">
        <v>0</v>
      </c>
      <c r="G6" s="135">
        <v>0</v>
      </c>
      <c r="H6" s="135">
        <v>0</v>
      </c>
      <c r="I6" s="135">
        <v>0</v>
      </c>
    </row>
    <row r="7" spans="1:9">
      <c r="A7" s="142" t="s">
        <v>520</v>
      </c>
      <c r="B7" s="143" t="s">
        <v>521</v>
      </c>
      <c r="C7" s="135">
        <v>309</v>
      </c>
      <c r="D7" s="135">
        <v>309</v>
      </c>
      <c r="E7" s="135">
        <v>0</v>
      </c>
      <c r="F7" s="135">
        <v>0</v>
      </c>
      <c r="G7" s="135">
        <v>0</v>
      </c>
      <c r="H7" s="135">
        <v>0</v>
      </c>
      <c r="I7" s="135">
        <v>0</v>
      </c>
    </row>
    <row r="8" spans="1:9">
      <c r="A8" s="142" t="s">
        <v>522</v>
      </c>
      <c r="B8" s="143" t="s">
        <v>523</v>
      </c>
      <c r="C8" s="135">
        <v>2</v>
      </c>
      <c r="D8" s="135">
        <v>2</v>
      </c>
      <c r="E8" s="135">
        <v>0</v>
      </c>
      <c r="F8" s="135">
        <v>0</v>
      </c>
      <c r="G8" s="135">
        <v>0</v>
      </c>
      <c r="H8" s="135">
        <v>0</v>
      </c>
      <c r="I8" s="135">
        <v>0</v>
      </c>
    </row>
    <row r="9" spans="1:9">
      <c r="A9" s="142" t="s">
        <v>524</v>
      </c>
      <c r="B9" s="143" t="s">
        <v>525</v>
      </c>
      <c r="C9" s="135">
        <v>83</v>
      </c>
      <c r="D9" s="135">
        <v>83</v>
      </c>
      <c r="E9" s="135">
        <v>0</v>
      </c>
      <c r="F9" s="135">
        <v>0</v>
      </c>
      <c r="G9" s="135">
        <v>0</v>
      </c>
      <c r="H9" s="135">
        <v>0</v>
      </c>
      <c r="I9" s="135">
        <v>0</v>
      </c>
    </row>
    <row r="10" spans="1:9">
      <c r="A10" s="142" t="s">
        <v>526</v>
      </c>
      <c r="B10" s="143" t="s">
        <v>527</v>
      </c>
      <c r="C10" s="135">
        <v>36</v>
      </c>
      <c r="D10" s="135">
        <v>36</v>
      </c>
      <c r="E10" s="135">
        <v>0</v>
      </c>
      <c r="F10" s="135">
        <v>0</v>
      </c>
      <c r="G10" s="135">
        <v>0</v>
      </c>
      <c r="H10" s="135">
        <v>0</v>
      </c>
      <c r="I10" s="135">
        <v>0</v>
      </c>
    </row>
    <row r="11" spans="1:9">
      <c r="A11" s="142" t="s">
        <v>528</v>
      </c>
      <c r="B11" s="143" t="s">
        <v>529</v>
      </c>
      <c r="C11" s="135">
        <v>164</v>
      </c>
      <c r="D11" s="135">
        <v>151</v>
      </c>
      <c r="E11" s="135">
        <v>13</v>
      </c>
      <c r="F11" s="135">
        <v>0</v>
      </c>
      <c r="G11" s="135">
        <v>0</v>
      </c>
      <c r="H11" s="135">
        <v>0</v>
      </c>
      <c r="I11" s="135">
        <v>0</v>
      </c>
    </row>
    <row r="12" spans="1:9">
      <c r="A12" s="142" t="s">
        <v>530</v>
      </c>
      <c r="B12" s="143" t="s">
        <v>531</v>
      </c>
      <c r="C12" s="135">
        <v>72</v>
      </c>
      <c r="D12" s="135">
        <v>72</v>
      </c>
      <c r="E12" s="135">
        <v>0</v>
      </c>
      <c r="F12" s="135">
        <v>0</v>
      </c>
      <c r="G12" s="135">
        <v>0</v>
      </c>
      <c r="H12" s="135">
        <v>0</v>
      </c>
      <c r="I12" s="135">
        <v>0</v>
      </c>
    </row>
    <row r="13" spans="1:9">
      <c r="A13" s="142" t="s">
        <v>532</v>
      </c>
      <c r="B13" s="143" t="s">
        <v>533</v>
      </c>
      <c r="C13" s="135">
        <v>5</v>
      </c>
      <c r="D13" s="135">
        <v>5</v>
      </c>
      <c r="E13" s="135">
        <v>0</v>
      </c>
      <c r="F13" s="135">
        <v>0</v>
      </c>
      <c r="G13" s="135">
        <v>0</v>
      </c>
      <c r="H13" s="135">
        <v>0</v>
      </c>
      <c r="I13" s="135">
        <v>0</v>
      </c>
    </row>
    <row r="14" spans="1:9">
      <c r="A14" s="142" t="s">
        <v>534</v>
      </c>
      <c r="B14" s="143" t="s">
        <v>535</v>
      </c>
      <c r="C14" s="135">
        <v>503</v>
      </c>
      <c r="D14" s="135">
        <v>503</v>
      </c>
      <c r="E14" s="135">
        <v>0</v>
      </c>
      <c r="F14" s="135">
        <v>0</v>
      </c>
      <c r="G14" s="135">
        <v>0</v>
      </c>
      <c r="H14" s="135">
        <v>0</v>
      </c>
      <c r="I14" s="135">
        <v>0</v>
      </c>
    </row>
    <row r="15" spans="1:9">
      <c r="A15" s="142" t="s">
        <v>536</v>
      </c>
      <c r="B15" s="143" t="s">
        <v>521</v>
      </c>
      <c r="C15" s="135">
        <v>183</v>
      </c>
      <c r="D15" s="135">
        <v>183</v>
      </c>
      <c r="E15" s="135">
        <v>0</v>
      </c>
      <c r="F15" s="135">
        <v>0</v>
      </c>
      <c r="G15" s="135">
        <v>0</v>
      </c>
      <c r="H15" s="135">
        <v>0</v>
      </c>
      <c r="I15" s="135">
        <v>0</v>
      </c>
    </row>
    <row r="16" spans="1:9">
      <c r="A16" s="142" t="s">
        <v>537</v>
      </c>
      <c r="B16" s="143" t="s">
        <v>523</v>
      </c>
      <c r="C16" s="135">
        <v>161</v>
      </c>
      <c r="D16" s="135">
        <v>161</v>
      </c>
      <c r="E16" s="135">
        <v>0</v>
      </c>
      <c r="F16" s="135">
        <v>0</v>
      </c>
      <c r="G16" s="135">
        <v>0</v>
      </c>
      <c r="H16" s="135">
        <v>0</v>
      </c>
      <c r="I16" s="135">
        <v>0</v>
      </c>
    </row>
    <row r="17" spans="1:9">
      <c r="A17" s="142" t="s">
        <v>538</v>
      </c>
      <c r="B17" s="143" t="s">
        <v>539</v>
      </c>
      <c r="C17" s="135">
        <v>73</v>
      </c>
      <c r="D17" s="135">
        <v>73</v>
      </c>
      <c r="E17" s="135">
        <v>0</v>
      </c>
      <c r="F17" s="135">
        <v>0</v>
      </c>
      <c r="G17" s="135">
        <v>0</v>
      </c>
      <c r="H17" s="135">
        <v>0</v>
      </c>
      <c r="I17" s="135">
        <v>0</v>
      </c>
    </row>
    <row r="18" spans="1:9">
      <c r="A18" s="142" t="s">
        <v>540</v>
      </c>
      <c r="B18" s="143" t="s">
        <v>531</v>
      </c>
      <c r="C18" s="135">
        <v>82</v>
      </c>
      <c r="D18" s="135">
        <v>82</v>
      </c>
      <c r="E18" s="135">
        <v>0</v>
      </c>
      <c r="F18" s="135">
        <v>0</v>
      </c>
      <c r="G18" s="135">
        <v>0</v>
      </c>
      <c r="H18" s="135">
        <v>0</v>
      </c>
      <c r="I18" s="135">
        <v>0</v>
      </c>
    </row>
    <row r="19" spans="1:9">
      <c r="A19" s="142" t="s">
        <v>541</v>
      </c>
      <c r="B19" s="143" t="s">
        <v>542</v>
      </c>
      <c r="C19" s="135">
        <v>4</v>
      </c>
      <c r="D19" s="135">
        <v>4</v>
      </c>
      <c r="E19" s="135">
        <v>0</v>
      </c>
      <c r="F19" s="135">
        <v>0</v>
      </c>
      <c r="G19" s="135">
        <v>0</v>
      </c>
      <c r="H19" s="135">
        <v>0</v>
      </c>
      <c r="I19" s="135">
        <v>0</v>
      </c>
    </row>
    <row r="20" ht="28.8" spans="1:9">
      <c r="A20" s="142" t="s">
        <v>543</v>
      </c>
      <c r="B20" s="143" t="s">
        <v>544</v>
      </c>
      <c r="C20" s="135">
        <v>10241</v>
      </c>
      <c r="D20" s="135">
        <v>10241</v>
      </c>
      <c r="E20" s="135">
        <v>0</v>
      </c>
      <c r="F20" s="135">
        <v>0</v>
      </c>
      <c r="G20" s="135">
        <v>0</v>
      </c>
      <c r="H20" s="135">
        <v>0</v>
      </c>
      <c r="I20" s="135">
        <v>0</v>
      </c>
    </row>
    <row r="21" spans="1:9">
      <c r="A21" s="142" t="s">
        <v>545</v>
      </c>
      <c r="B21" s="143" t="s">
        <v>521</v>
      </c>
      <c r="C21" s="135">
        <v>1990</v>
      </c>
      <c r="D21" s="135">
        <v>1990</v>
      </c>
      <c r="E21" s="135">
        <v>0</v>
      </c>
      <c r="F21" s="135">
        <v>0</v>
      </c>
      <c r="G21" s="135">
        <v>0</v>
      </c>
      <c r="H21" s="135">
        <v>0</v>
      </c>
      <c r="I21" s="135">
        <v>0</v>
      </c>
    </row>
    <row r="22" spans="1:9">
      <c r="A22" s="142" t="s">
        <v>546</v>
      </c>
      <c r="B22" s="143" t="s">
        <v>523</v>
      </c>
      <c r="C22" s="135">
        <v>2595</v>
      </c>
      <c r="D22" s="135">
        <v>2595</v>
      </c>
      <c r="E22" s="135">
        <v>0</v>
      </c>
      <c r="F22" s="135">
        <v>0</v>
      </c>
      <c r="G22" s="135">
        <v>0</v>
      </c>
      <c r="H22" s="135">
        <v>0</v>
      </c>
      <c r="I22" s="135">
        <v>0</v>
      </c>
    </row>
    <row r="23" spans="1:9">
      <c r="A23" s="142" t="s">
        <v>547</v>
      </c>
      <c r="B23" s="143" t="s">
        <v>548</v>
      </c>
      <c r="C23" s="135">
        <v>280</v>
      </c>
      <c r="D23" s="135">
        <v>280</v>
      </c>
      <c r="E23" s="135">
        <v>0</v>
      </c>
      <c r="F23" s="135">
        <v>0</v>
      </c>
      <c r="G23" s="135">
        <v>0</v>
      </c>
      <c r="H23" s="135">
        <v>0</v>
      </c>
      <c r="I23" s="135">
        <v>0</v>
      </c>
    </row>
    <row r="24" spans="1:9">
      <c r="A24" s="142" t="s">
        <v>549</v>
      </c>
      <c r="B24" s="143" t="s">
        <v>550</v>
      </c>
      <c r="C24" s="135">
        <v>735</v>
      </c>
      <c r="D24" s="135">
        <v>735</v>
      </c>
      <c r="E24" s="135">
        <v>0</v>
      </c>
      <c r="F24" s="135">
        <v>0</v>
      </c>
      <c r="G24" s="135">
        <v>0</v>
      </c>
      <c r="H24" s="135">
        <v>0</v>
      </c>
      <c r="I24" s="135">
        <v>0</v>
      </c>
    </row>
    <row r="25" spans="1:9">
      <c r="A25" s="142" t="s">
        <v>551</v>
      </c>
      <c r="B25" s="143" t="s">
        <v>531</v>
      </c>
      <c r="C25" s="135">
        <v>2800</v>
      </c>
      <c r="D25" s="135">
        <v>2800</v>
      </c>
      <c r="E25" s="135">
        <v>0</v>
      </c>
      <c r="F25" s="135">
        <v>0</v>
      </c>
      <c r="G25" s="135">
        <v>0</v>
      </c>
      <c r="H25" s="135">
        <v>0</v>
      </c>
      <c r="I25" s="135">
        <v>0</v>
      </c>
    </row>
    <row r="26" ht="28.8" spans="1:9">
      <c r="A26" s="142" t="s">
        <v>552</v>
      </c>
      <c r="B26" s="143" t="s">
        <v>553</v>
      </c>
      <c r="C26" s="135">
        <v>1841</v>
      </c>
      <c r="D26" s="135">
        <v>1841</v>
      </c>
      <c r="E26" s="135">
        <v>0</v>
      </c>
      <c r="F26" s="135">
        <v>0</v>
      </c>
      <c r="G26" s="135">
        <v>0</v>
      </c>
      <c r="H26" s="135">
        <v>0</v>
      </c>
      <c r="I26" s="135">
        <v>0</v>
      </c>
    </row>
    <row r="27" spans="1:9">
      <c r="A27" s="142" t="s">
        <v>554</v>
      </c>
      <c r="B27" s="143" t="s">
        <v>555</v>
      </c>
      <c r="C27" s="135">
        <v>613</v>
      </c>
      <c r="D27" s="135">
        <v>613</v>
      </c>
      <c r="E27" s="135">
        <v>0</v>
      </c>
      <c r="F27" s="135">
        <v>0</v>
      </c>
      <c r="G27" s="135">
        <v>0</v>
      </c>
      <c r="H27" s="135">
        <v>0</v>
      </c>
      <c r="I27" s="135">
        <v>0</v>
      </c>
    </row>
    <row r="28" spans="1:9">
      <c r="A28" s="142" t="s">
        <v>556</v>
      </c>
      <c r="B28" s="143" t="s">
        <v>521</v>
      </c>
      <c r="C28" s="135">
        <v>112</v>
      </c>
      <c r="D28" s="135">
        <v>112</v>
      </c>
      <c r="E28" s="135">
        <v>0</v>
      </c>
      <c r="F28" s="135">
        <v>0</v>
      </c>
      <c r="G28" s="135">
        <v>0</v>
      </c>
      <c r="H28" s="135">
        <v>0</v>
      </c>
      <c r="I28" s="135">
        <v>0</v>
      </c>
    </row>
    <row r="29" spans="1:9">
      <c r="A29" s="142" t="s">
        <v>557</v>
      </c>
      <c r="B29" s="143" t="s">
        <v>523</v>
      </c>
      <c r="C29" s="135">
        <v>288</v>
      </c>
      <c r="D29" s="135">
        <v>288</v>
      </c>
      <c r="E29" s="135">
        <v>0</v>
      </c>
      <c r="F29" s="135">
        <v>0</v>
      </c>
      <c r="G29" s="135">
        <v>0</v>
      </c>
      <c r="H29" s="135">
        <v>0</v>
      </c>
      <c r="I29" s="135">
        <v>0</v>
      </c>
    </row>
    <row r="30" spans="1:9">
      <c r="A30" s="142" t="s">
        <v>558</v>
      </c>
      <c r="B30" s="143" t="s">
        <v>531</v>
      </c>
      <c r="C30" s="135">
        <v>213</v>
      </c>
      <c r="D30" s="135">
        <v>213</v>
      </c>
      <c r="E30" s="135">
        <v>0</v>
      </c>
      <c r="F30" s="135">
        <v>0</v>
      </c>
      <c r="G30" s="135">
        <v>0</v>
      </c>
      <c r="H30" s="135">
        <v>0</v>
      </c>
      <c r="I30" s="135">
        <v>0</v>
      </c>
    </row>
    <row r="31" spans="1:9">
      <c r="A31" s="142" t="s">
        <v>559</v>
      </c>
      <c r="B31" s="143" t="s">
        <v>560</v>
      </c>
      <c r="C31" s="135">
        <v>750</v>
      </c>
      <c r="D31" s="135">
        <v>590</v>
      </c>
      <c r="E31" s="135">
        <v>118</v>
      </c>
      <c r="F31" s="135">
        <v>42</v>
      </c>
      <c r="G31" s="135">
        <v>0</v>
      </c>
      <c r="H31" s="135">
        <v>0</v>
      </c>
      <c r="I31" s="135">
        <v>0</v>
      </c>
    </row>
    <row r="32" spans="1:9">
      <c r="A32" s="142" t="s">
        <v>561</v>
      </c>
      <c r="B32" s="143" t="s">
        <v>521</v>
      </c>
      <c r="C32" s="135">
        <v>429</v>
      </c>
      <c r="D32" s="135">
        <v>429</v>
      </c>
      <c r="E32" s="135">
        <v>0</v>
      </c>
      <c r="F32" s="135">
        <v>0</v>
      </c>
      <c r="G32" s="135">
        <v>0</v>
      </c>
      <c r="H32" s="135">
        <v>0</v>
      </c>
      <c r="I32" s="135">
        <v>0</v>
      </c>
    </row>
    <row r="33" spans="1:9">
      <c r="A33" s="142" t="s">
        <v>562</v>
      </c>
      <c r="B33" s="143" t="s">
        <v>523</v>
      </c>
      <c r="C33" s="135">
        <v>30</v>
      </c>
      <c r="D33" s="135">
        <v>30</v>
      </c>
      <c r="E33" s="135">
        <v>0</v>
      </c>
      <c r="F33" s="135">
        <v>0</v>
      </c>
      <c r="G33" s="135">
        <v>0</v>
      </c>
      <c r="H33" s="135">
        <v>0</v>
      </c>
      <c r="I33" s="135">
        <v>0</v>
      </c>
    </row>
    <row r="34" spans="1:9">
      <c r="A34" s="142" t="s">
        <v>563</v>
      </c>
      <c r="B34" s="143" t="s">
        <v>564</v>
      </c>
      <c r="C34" s="135">
        <v>31</v>
      </c>
      <c r="D34" s="135">
        <v>31</v>
      </c>
      <c r="E34" s="135">
        <v>0</v>
      </c>
      <c r="F34" s="135">
        <v>0</v>
      </c>
      <c r="G34" s="135">
        <v>0</v>
      </c>
      <c r="H34" s="135">
        <v>0</v>
      </c>
      <c r="I34" s="135">
        <v>0</v>
      </c>
    </row>
    <row r="35" spans="1:9">
      <c r="A35" s="142" t="s">
        <v>565</v>
      </c>
      <c r="B35" s="143" t="s">
        <v>566</v>
      </c>
      <c r="C35" s="135">
        <v>259</v>
      </c>
      <c r="D35" s="135">
        <v>100</v>
      </c>
      <c r="E35" s="135">
        <v>117</v>
      </c>
      <c r="F35" s="135">
        <v>42</v>
      </c>
      <c r="G35" s="135">
        <v>0</v>
      </c>
      <c r="H35" s="135">
        <v>0</v>
      </c>
      <c r="I35" s="135">
        <v>0</v>
      </c>
    </row>
    <row r="36" spans="1:9">
      <c r="A36" s="142" t="s">
        <v>567</v>
      </c>
      <c r="B36" s="143" t="s">
        <v>568</v>
      </c>
      <c r="C36" s="135">
        <v>1</v>
      </c>
      <c r="D36" s="135">
        <v>0</v>
      </c>
      <c r="E36" s="135">
        <v>1</v>
      </c>
      <c r="F36" s="135">
        <v>0</v>
      </c>
      <c r="G36" s="135">
        <v>0</v>
      </c>
      <c r="H36" s="135">
        <v>0</v>
      </c>
      <c r="I36" s="135">
        <v>0</v>
      </c>
    </row>
    <row r="37" spans="1:9">
      <c r="A37" s="142" t="s">
        <v>569</v>
      </c>
      <c r="B37" s="143" t="s">
        <v>570</v>
      </c>
      <c r="C37" s="135">
        <v>1673</v>
      </c>
      <c r="D37" s="135">
        <v>1667</v>
      </c>
      <c r="E37" s="135">
        <v>0</v>
      </c>
      <c r="F37" s="135">
        <v>6</v>
      </c>
      <c r="G37" s="135">
        <v>0</v>
      </c>
      <c r="H37" s="135">
        <v>0</v>
      </c>
      <c r="I37" s="135">
        <v>0</v>
      </c>
    </row>
    <row r="38" spans="1:9">
      <c r="A38" s="142" t="s">
        <v>571</v>
      </c>
      <c r="B38" s="143" t="s">
        <v>521</v>
      </c>
      <c r="C38" s="135">
        <v>171</v>
      </c>
      <c r="D38" s="135">
        <v>165</v>
      </c>
      <c r="E38" s="135">
        <v>0</v>
      </c>
      <c r="F38" s="135">
        <v>6</v>
      </c>
      <c r="G38" s="135">
        <v>0</v>
      </c>
      <c r="H38" s="135">
        <v>0</v>
      </c>
      <c r="I38" s="135">
        <v>0</v>
      </c>
    </row>
    <row r="39" spans="1:9">
      <c r="A39" s="142" t="s">
        <v>572</v>
      </c>
      <c r="B39" s="143" t="s">
        <v>523</v>
      </c>
      <c r="C39" s="135">
        <v>334</v>
      </c>
      <c r="D39" s="135">
        <v>334</v>
      </c>
      <c r="E39" s="135">
        <v>0</v>
      </c>
      <c r="F39" s="135">
        <v>0</v>
      </c>
      <c r="G39" s="135">
        <v>0</v>
      </c>
      <c r="H39" s="135">
        <v>0</v>
      </c>
      <c r="I39" s="135">
        <v>0</v>
      </c>
    </row>
    <row r="40" spans="1:9">
      <c r="A40" s="142" t="s">
        <v>573</v>
      </c>
      <c r="B40" s="143" t="s">
        <v>574</v>
      </c>
      <c r="C40" s="135">
        <v>214</v>
      </c>
      <c r="D40" s="135">
        <v>214</v>
      </c>
      <c r="E40" s="135">
        <v>0</v>
      </c>
      <c r="F40" s="135">
        <v>0</v>
      </c>
      <c r="G40" s="135">
        <v>0</v>
      </c>
      <c r="H40" s="135">
        <v>0</v>
      </c>
      <c r="I40" s="135">
        <v>0</v>
      </c>
    </row>
    <row r="41" spans="1:9">
      <c r="A41" s="142" t="s">
        <v>575</v>
      </c>
      <c r="B41" s="143" t="s">
        <v>576</v>
      </c>
      <c r="C41" s="135">
        <v>720</v>
      </c>
      <c r="D41" s="135">
        <v>720</v>
      </c>
      <c r="E41" s="135">
        <v>0</v>
      </c>
      <c r="F41" s="135">
        <v>0</v>
      </c>
      <c r="G41" s="135">
        <v>0</v>
      </c>
      <c r="H41" s="135">
        <v>0</v>
      </c>
      <c r="I41" s="135">
        <v>0</v>
      </c>
    </row>
    <row r="42" spans="1:9">
      <c r="A42" s="142" t="s">
        <v>577</v>
      </c>
      <c r="B42" s="143" t="s">
        <v>531</v>
      </c>
      <c r="C42" s="135">
        <v>234</v>
      </c>
      <c r="D42" s="135">
        <v>234</v>
      </c>
      <c r="E42" s="135">
        <v>0</v>
      </c>
      <c r="F42" s="135">
        <v>0</v>
      </c>
      <c r="G42" s="135">
        <v>0</v>
      </c>
      <c r="H42" s="135">
        <v>0</v>
      </c>
      <c r="I42" s="135">
        <v>0</v>
      </c>
    </row>
    <row r="43" spans="1:9">
      <c r="A43" s="142" t="s">
        <v>578</v>
      </c>
      <c r="B43" s="143" t="s">
        <v>579</v>
      </c>
      <c r="C43" s="135">
        <v>1495</v>
      </c>
      <c r="D43" s="135">
        <v>1495</v>
      </c>
      <c r="E43" s="135">
        <v>0</v>
      </c>
      <c r="F43" s="135">
        <v>0</v>
      </c>
      <c r="G43" s="135">
        <v>0</v>
      </c>
      <c r="H43" s="135">
        <v>0</v>
      </c>
      <c r="I43" s="135">
        <v>0</v>
      </c>
    </row>
    <row r="44" spans="1:9">
      <c r="A44" s="142" t="s">
        <v>580</v>
      </c>
      <c r="B44" s="143" t="s">
        <v>521</v>
      </c>
      <c r="C44" s="135">
        <v>835</v>
      </c>
      <c r="D44" s="135">
        <v>835</v>
      </c>
      <c r="E44" s="135">
        <v>0</v>
      </c>
      <c r="F44" s="135">
        <v>0</v>
      </c>
      <c r="G44" s="135">
        <v>0</v>
      </c>
      <c r="H44" s="135">
        <v>0</v>
      </c>
      <c r="I44" s="135">
        <v>0</v>
      </c>
    </row>
    <row r="45" spans="1:9">
      <c r="A45" s="142" t="s">
        <v>581</v>
      </c>
      <c r="B45" s="143" t="s">
        <v>523</v>
      </c>
      <c r="C45" s="135">
        <v>200</v>
      </c>
      <c r="D45" s="135">
        <v>200</v>
      </c>
      <c r="E45" s="135">
        <v>0</v>
      </c>
      <c r="F45" s="135">
        <v>0</v>
      </c>
      <c r="G45" s="135">
        <v>0</v>
      </c>
      <c r="H45" s="135">
        <v>0</v>
      </c>
      <c r="I45" s="135">
        <v>0</v>
      </c>
    </row>
    <row r="46" spans="1:9">
      <c r="A46" s="142" t="s">
        <v>582</v>
      </c>
      <c r="B46" s="143" t="s">
        <v>574</v>
      </c>
      <c r="C46" s="135">
        <v>200</v>
      </c>
      <c r="D46" s="135">
        <v>200</v>
      </c>
      <c r="E46" s="135">
        <v>0</v>
      </c>
      <c r="F46" s="135">
        <v>0</v>
      </c>
      <c r="G46" s="135">
        <v>0</v>
      </c>
      <c r="H46" s="135">
        <v>0</v>
      </c>
      <c r="I46" s="135">
        <v>0</v>
      </c>
    </row>
    <row r="47" spans="1:9">
      <c r="A47" s="142" t="s">
        <v>583</v>
      </c>
      <c r="B47" s="143" t="s">
        <v>584</v>
      </c>
      <c r="C47" s="135">
        <v>260</v>
      </c>
      <c r="D47" s="135">
        <v>260</v>
      </c>
      <c r="E47" s="135">
        <v>0</v>
      </c>
      <c r="F47" s="135">
        <v>0</v>
      </c>
      <c r="G47" s="135">
        <v>0</v>
      </c>
      <c r="H47" s="135">
        <v>0</v>
      </c>
      <c r="I47" s="135">
        <v>0</v>
      </c>
    </row>
    <row r="48" spans="1:9">
      <c r="A48" s="142" t="s">
        <v>585</v>
      </c>
      <c r="B48" s="143" t="s">
        <v>586</v>
      </c>
      <c r="C48" s="135">
        <v>300</v>
      </c>
      <c r="D48" s="135">
        <v>300</v>
      </c>
      <c r="E48" s="135">
        <v>0</v>
      </c>
      <c r="F48" s="135">
        <v>0</v>
      </c>
      <c r="G48" s="135">
        <v>0</v>
      </c>
      <c r="H48" s="135">
        <v>0</v>
      </c>
      <c r="I48" s="135">
        <v>0</v>
      </c>
    </row>
    <row r="49" spans="1:9">
      <c r="A49" s="142" t="s">
        <v>587</v>
      </c>
      <c r="B49" s="143" t="s">
        <v>521</v>
      </c>
      <c r="C49" s="135">
        <v>105</v>
      </c>
      <c r="D49" s="135">
        <v>105</v>
      </c>
      <c r="E49" s="135">
        <v>0</v>
      </c>
      <c r="F49" s="135">
        <v>0</v>
      </c>
      <c r="G49" s="135">
        <v>0</v>
      </c>
      <c r="H49" s="135">
        <v>0</v>
      </c>
      <c r="I49" s="135">
        <v>0</v>
      </c>
    </row>
    <row r="50" spans="1:9">
      <c r="A50" s="142" t="s">
        <v>588</v>
      </c>
      <c r="B50" s="143" t="s">
        <v>523</v>
      </c>
      <c r="C50" s="135">
        <v>30</v>
      </c>
      <c r="D50" s="135">
        <v>30</v>
      </c>
      <c r="E50" s="135">
        <v>0</v>
      </c>
      <c r="F50" s="135">
        <v>0</v>
      </c>
      <c r="G50" s="135">
        <v>0</v>
      </c>
      <c r="H50" s="135">
        <v>0</v>
      </c>
      <c r="I50" s="135">
        <v>0</v>
      </c>
    </row>
    <row r="51" spans="1:9">
      <c r="A51" s="142" t="s">
        <v>589</v>
      </c>
      <c r="B51" s="143" t="s">
        <v>590</v>
      </c>
      <c r="C51" s="135">
        <v>100</v>
      </c>
      <c r="D51" s="135">
        <v>100</v>
      </c>
      <c r="E51" s="135">
        <v>0</v>
      </c>
      <c r="F51" s="135">
        <v>0</v>
      </c>
      <c r="G51" s="135">
        <v>0</v>
      </c>
      <c r="H51" s="135">
        <v>0</v>
      </c>
      <c r="I51" s="135">
        <v>0</v>
      </c>
    </row>
    <row r="52" spans="1:9">
      <c r="A52" s="142" t="s">
        <v>591</v>
      </c>
      <c r="B52" s="143" t="s">
        <v>531</v>
      </c>
      <c r="C52" s="135">
        <v>65</v>
      </c>
      <c r="D52" s="135">
        <v>65</v>
      </c>
      <c r="E52" s="135">
        <v>0</v>
      </c>
      <c r="F52" s="135">
        <v>0</v>
      </c>
      <c r="G52" s="135">
        <v>0</v>
      </c>
      <c r="H52" s="135">
        <v>0</v>
      </c>
      <c r="I52" s="135">
        <v>0</v>
      </c>
    </row>
    <row r="53" spans="1:9">
      <c r="A53" s="142" t="s">
        <v>592</v>
      </c>
      <c r="B53" s="143" t="s">
        <v>593</v>
      </c>
      <c r="C53" s="135">
        <v>1452</v>
      </c>
      <c r="D53" s="135">
        <v>1452</v>
      </c>
      <c r="E53" s="135">
        <v>0</v>
      </c>
      <c r="F53" s="135">
        <v>0</v>
      </c>
      <c r="G53" s="135">
        <v>0</v>
      </c>
      <c r="H53" s="135">
        <v>0</v>
      </c>
      <c r="I53" s="135">
        <v>0</v>
      </c>
    </row>
    <row r="54" spans="1:9">
      <c r="A54" s="142" t="s">
        <v>594</v>
      </c>
      <c r="B54" s="143" t="s">
        <v>521</v>
      </c>
      <c r="C54" s="135">
        <v>982</v>
      </c>
      <c r="D54" s="135">
        <v>982</v>
      </c>
      <c r="E54" s="135">
        <v>0</v>
      </c>
      <c r="F54" s="135">
        <v>0</v>
      </c>
      <c r="G54" s="135">
        <v>0</v>
      </c>
      <c r="H54" s="135">
        <v>0</v>
      </c>
      <c r="I54" s="135">
        <v>0</v>
      </c>
    </row>
    <row r="55" spans="1:9">
      <c r="A55" s="142" t="s">
        <v>595</v>
      </c>
      <c r="B55" s="143" t="s">
        <v>523</v>
      </c>
      <c r="C55" s="135">
        <v>240</v>
      </c>
      <c r="D55" s="135">
        <v>240</v>
      </c>
      <c r="E55" s="135">
        <v>0</v>
      </c>
      <c r="F55" s="135">
        <v>0</v>
      </c>
      <c r="G55" s="135">
        <v>0</v>
      </c>
      <c r="H55" s="135">
        <v>0</v>
      </c>
      <c r="I55" s="135">
        <v>0</v>
      </c>
    </row>
    <row r="56" spans="1:9">
      <c r="A56" s="142" t="s">
        <v>596</v>
      </c>
      <c r="B56" s="143" t="s">
        <v>531</v>
      </c>
      <c r="C56" s="135">
        <v>230</v>
      </c>
      <c r="D56" s="135">
        <v>230</v>
      </c>
      <c r="E56" s="135">
        <v>0</v>
      </c>
      <c r="F56" s="135">
        <v>0</v>
      </c>
      <c r="G56" s="135">
        <v>0</v>
      </c>
      <c r="H56" s="135">
        <v>0</v>
      </c>
      <c r="I56" s="135">
        <v>0</v>
      </c>
    </row>
    <row r="57" spans="1:9">
      <c r="A57" s="142" t="s">
        <v>597</v>
      </c>
      <c r="B57" s="143" t="s">
        <v>598</v>
      </c>
      <c r="C57" s="135">
        <v>1311</v>
      </c>
      <c r="D57" s="135">
        <v>1309</v>
      </c>
      <c r="E57" s="135">
        <v>0</v>
      </c>
      <c r="F57" s="135">
        <v>2</v>
      </c>
      <c r="G57" s="135">
        <v>0</v>
      </c>
      <c r="H57" s="135">
        <v>0</v>
      </c>
      <c r="I57" s="135">
        <v>0</v>
      </c>
    </row>
    <row r="58" spans="1:9">
      <c r="A58" s="142" t="s">
        <v>599</v>
      </c>
      <c r="B58" s="143" t="s">
        <v>521</v>
      </c>
      <c r="C58" s="135">
        <v>263</v>
      </c>
      <c r="D58" s="135">
        <v>263</v>
      </c>
      <c r="E58" s="135">
        <v>0</v>
      </c>
      <c r="F58" s="135">
        <v>0</v>
      </c>
      <c r="G58" s="135">
        <v>0</v>
      </c>
      <c r="H58" s="135">
        <v>0</v>
      </c>
      <c r="I58" s="135">
        <v>0</v>
      </c>
    </row>
    <row r="59" spans="1:9">
      <c r="A59" s="142" t="s">
        <v>600</v>
      </c>
      <c r="B59" s="143" t="s">
        <v>523</v>
      </c>
      <c r="C59" s="135">
        <v>18</v>
      </c>
      <c r="D59" s="135">
        <v>18</v>
      </c>
      <c r="E59" s="135">
        <v>0</v>
      </c>
      <c r="F59" s="135">
        <v>0</v>
      </c>
      <c r="G59" s="135">
        <v>0</v>
      </c>
      <c r="H59" s="135">
        <v>0</v>
      </c>
      <c r="I59" s="135">
        <v>0</v>
      </c>
    </row>
    <row r="60" spans="1:9">
      <c r="A60" s="142" t="s">
        <v>601</v>
      </c>
      <c r="B60" s="143" t="s">
        <v>602</v>
      </c>
      <c r="C60" s="135">
        <v>2</v>
      </c>
      <c r="D60" s="135">
        <v>0</v>
      </c>
      <c r="E60" s="135">
        <v>0</v>
      </c>
      <c r="F60" s="135">
        <v>2</v>
      </c>
      <c r="G60" s="135">
        <v>0</v>
      </c>
      <c r="H60" s="135">
        <v>0</v>
      </c>
      <c r="I60" s="135">
        <v>0</v>
      </c>
    </row>
    <row r="61" spans="1:9">
      <c r="A61" s="142" t="s">
        <v>603</v>
      </c>
      <c r="B61" s="143" t="s">
        <v>604</v>
      </c>
      <c r="C61" s="135">
        <v>100</v>
      </c>
      <c r="D61" s="135">
        <v>100</v>
      </c>
      <c r="E61" s="135">
        <v>0</v>
      </c>
      <c r="F61" s="135">
        <v>0</v>
      </c>
      <c r="G61" s="135">
        <v>0</v>
      </c>
      <c r="H61" s="135">
        <v>0</v>
      </c>
      <c r="I61" s="135">
        <v>0</v>
      </c>
    </row>
    <row r="62" spans="1:9">
      <c r="A62" s="142" t="s">
        <v>605</v>
      </c>
      <c r="B62" s="143" t="s">
        <v>531</v>
      </c>
      <c r="C62" s="135">
        <v>161</v>
      </c>
      <c r="D62" s="135">
        <v>161</v>
      </c>
      <c r="E62" s="135">
        <v>0</v>
      </c>
      <c r="F62" s="135">
        <v>0</v>
      </c>
      <c r="G62" s="135">
        <v>0</v>
      </c>
      <c r="H62" s="135">
        <v>0</v>
      </c>
      <c r="I62" s="135">
        <v>0</v>
      </c>
    </row>
    <row r="63" spans="1:9">
      <c r="A63" s="142" t="s">
        <v>606</v>
      </c>
      <c r="B63" s="143" t="s">
        <v>607</v>
      </c>
      <c r="C63" s="135">
        <v>767</v>
      </c>
      <c r="D63" s="135">
        <v>767</v>
      </c>
      <c r="E63" s="135">
        <v>0</v>
      </c>
      <c r="F63" s="135">
        <v>0</v>
      </c>
      <c r="G63" s="135">
        <v>0</v>
      </c>
      <c r="H63" s="135">
        <v>0</v>
      </c>
      <c r="I63" s="135">
        <v>0</v>
      </c>
    </row>
    <row r="64" spans="1:9">
      <c r="A64" s="142" t="s">
        <v>608</v>
      </c>
      <c r="B64" s="143" t="s">
        <v>609</v>
      </c>
      <c r="C64" s="135">
        <v>66</v>
      </c>
      <c r="D64" s="135">
        <v>66</v>
      </c>
      <c r="E64" s="135">
        <v>0</v>
      </c>
      <c r="F64" s="135">
        <v>0</v>
      </c>
      <c r="G64" s="135">
        <v>0</v>
      </c>
      <c r="H64" s="135">
        <v>0</v>
      </c>
      <c r="I64" s="135">
        <v>0</v>
      </c>
    </row>
    <row r="65" spans="1:9">
      <c r="A65" s="142" t="s">
        <v>610</v>
      </c>
      <c r="B65" s="143" t="s">
        <v>521</v>
      </c>
      <c r="C65" s="135">
        <v>66</v>
      </c>
      <c r="D65" s="135">
        <v>66</v>
      </c>
      <c r="E65" s="135">
        <v>0</v>
      </c>
      <c r="F65" s="135">
        <v>0</v>
      </c>
      <c r="G65" s="135">
        <v>0</v>
      </c>
      <c r="H65" s="135">
        <v>0</v>
      </c>
      <c r="I65" s="135">
        <v>0</v>
      </c>
    </row>
    <row r="66" spans="1:9">
      <c r="A66" s="142" t="s">
        <v>611</v>
      </c>
      <c r="B66" s="143" t="s">
        <v>612</v>
      </c>
      <c r="C66" s="135">
        <v>77</v>
      </c>
      <c r="D66" s="135">
        <v>77</v>
      </c>
      <c r="E66" s="135">
        <v>0</v>
      </c>
      <c r="F66" s="135">
        <v>0</v>
      </c>
      <c r="G66" s="135">
        <v>0</v>
      </c>
      <c r="H66" s="135">
        <v>0</v>
      </c>
      <c r="I66" s="135">
        <v>0</v>
      </c>
    </row>
    <row r="67" spans="1:9">
      <c r="A67" s="142" t="s">
        <v>613</v>
      </c>
      <c r="B67" s="143" t="s">
        <v>521</v>
      </c>
      <c r="C67" s="135">
        <v>69</v>
      </c>
      <c r="D67" s="135">
        <v>69</v>
      </c>
      <c r="E67" s="135">
        <v>0</v>
      </c>
      <c r="F67" s="135">
        <v>0</v>
      </c>
      <c r="G67" s="135">
        <v>0</v>
      </c>
      <c r="H67" s="135">
        <v>0</v>
      </c>
      <c r="I67" s="135">
        <v>0</v>
      </c>
    </row>
    <row r="68" spans="1:9">
      <c r="A68" s="142" t="s">
        <v>614</v>
      </c>
      <c r="B68" s="143" t="s">
        <v>523</v>
      </c>
      <c r="C68" s="135">
        <v>8</v>
      </c>
      <c r="D68" s="135">
        <v>8</v>
      </c>
      <c r="E68" s="135">
        <v>0</v>
      </c>
      <c r="F68" s="135">
        <v>0</v>
      </c>
      <c r="G68" s="135">
        <v>0</v>
      </c>
      <c r="H68" s="135">
        <v>0</v>
      </c>
      <c r="I68" s="135">
        <v>0</v>
      </c>
    </row>
    <row r="69" spans="1:9">
      <c r="A69" s="142" t="s">
        <v>615</v>
      </c>
      <c r="B69" s="143" t="s">
        <v>616</v>
      </c>
      <c r="C69" s="135">
        <v>112</v>
      </c>
      <c r="D69" s="135">
        <v>112</v>
      </c>
      <c r="E69" s="135">
        <v>0</v>
      </c>
      <c r="F69" s="135">
        <v>0</v>
      </c>
      <c r="G69" s="135">
        <v>0</v>
      </c>
      <c r="H69" s="135">
        <v>0</v>
      </c>
      <c r="I69" s="135">
        <v>0</v>
      </c>
    </row>
    <row r="70" spans="1:9">
      <c r="A70" s="142" t="s">
        <v>617</v>
      </c>
      <c r="B70" s="143" t="s">
        <v>521</v>
      </c>
      <c r="C70" s="135">
        <v>102</v>
      </c>
      <c r="D70" s="135">
        <v>102</v>
      </c>
      <c r="E70" s="135">
        <v>0</v>
      </c>
      <c r="F70" s="135">
        <v>0</v>
      </c>
      <c r="G70" s="135">
        <v>0</v>
      </c>
      <c r="H70" s="135">
        <v>0</v>
      </c>
      <c r="I70" s="135">
        <v>0</v>
      </c>
    </row>
    <row r="71" spans="1:9">
      <c r="A71" s="142" t="s">
        <v>618</v>
      </c>
      <c r="B71" s="143" t="s">
        <v>619</v>
      </c>
      <c r="C71" s="135">
        <v>10</v>
      </c>
      <c r="D71" s="135">
        <v>10</v>
      </c>
      <c r="E71" s="135">
        <v>0</v>
      </c>
      <c r="F71" s="135">
        <v>0</v>
      </c>
      <c r="G71" s="135">
        <v>0</v>
      </c>
      <c r="H71" s="135">
        <v>0</v>
      </c>
      <c r="I71" s="135">
        <v>0</v>
      </c>
    </row>
    <row r="72" spans="1:9">
      <c r="A72" s="142" t="s">
        <v>620</v>
      </c>
      <c r="B72" s="143" t="s">
        <v>621</v>
      </c>
      <c r="C72" s="135">
        <v>83</v>
      </c>
      <c r="D72" s="135">
        <v>83</v>
      </c>
      <c r="E72" s="135">
        <v>0</v>
      </c>
      <c r="F72" s="135">
        <v>0</v>
      </c>
      <c r="G72" s="135">
        <v>0</v>
      </c>
      <c r="H72" s="135">
        <v>0</v>
      </c>
      <c r="I72" s="135">
        <v>0</v>
      </c>
    </row>
    <row r="73" spans="1:9">
      <c r="A73" s="142" t="s">
        <v>622</v>
      </c>
      <c r="B73" s="143" t="s">
        <v>521</v>
      </c>
      <c r="C73" s="135">
        <v>78</v>
      </c>
      <c r="D73" s="135">
        <v>78</v>
      </c>
      <c r="E73" s="135">
        <v>0</v>
      </c>
      <c r="F73" s="135">
        <v>0</v>
      </c>
      <c r="G73" s="135">
        <v>0</v>
      </c>
      <c r="H73" s="135">
        <v>0</v>
      </c>
      <c r="I73" s="135">
        <v>0</v>
      </c>
    </row>
    <row r="74" spans="1:9">
      <c r="A74" s="142" t="s">
        <v>623</v>
      </c>
      <c r="B74" s="143" t="s">
        <v>523</v>
      </c>
      <c r="C74" s="135">
        <v>5</v>
      </c>
      <c r="D74" s="135">
        <v>5</v>
      </c>
      <c r="E74" s="135">
        <v>0</v>
      </c>
      <c r="F74" s="135">
        <v>0</v>
      </c>
      <c r="G74" s="135">
        <v>0</v>
      </c>
      <c r="H74" s="135">
        <v>0</v>
      </c>
      <c r="I74" s="135">
        <v>0</v>
      </c>
    </row>
    <row r="75" spans="1:9">
      <c r="A75" s="142" t="s">
        <v>624</v>
      </c>
      <c r="B75" s="143" t="s">
        <v>625</v>
      </c>
      <c r="C75" s="135">
        <v>355</v>
      </c>
      <c r="D75" s="135">
        <v>349</v>
      </c>
      <c r="E75" s="135">
        <v>6</v>
      </c>
      <c r="F75" s="135">
        <v>0</v>
      </c>
      <c r="G75" s="135">
        <v>0</v>
      </c>
      <c r="H75" s="135">
        <v>0</v>
      </c>
      <c r="I75" s="135">
        <v>0</v>
      </c>
    </row>
    <row r="76" spans="1:9">
      <c r="A76" s="142" t="s">
        <v>626</v>
      </c>
      <c r="B76" s="143" t="s">
        <v>521</v>
      </c>
      <c r="C76" s="135">
        <v>241</v>
      </c>
      <c r="D76" s="135">
        <v>241</v>
      </c>
      <c r="E76" s="135">
        <v>0</v>
      </c>
      <c r="F76" s="135">
        <v>0</v>
      </c>
      <c r="G76" s="135">
        <v>0</v>
      </c>
      <c r="H76" s="135">
        <v>0</v>
      </c>
      <c r="I76" s="135">
        <v>0</v>
      </c>
    </row>
    <row r="77" spans="1:9">
      <c r="A77" s="142" t="s">
        <v>627</v>
      </c>
      <c r="B77" s="143" t="s">
        <v>523</v>
      </c>
      <c r="C77" s="135">
        <v>86</v>
      </c>
      <c r="D77" s="135">
        <v>80</v>
      </c>
      <c r="E77" s="135">
        <v>6</v>
      </c>
      <c r="F77" s="135">
        <v>0</v>
      </c>
      <c r="G77" s="135">
        <v>0</v>
      </c>
      <c r="H77" s="135">
        <v>0</v>
      </c>
      <c r="I77" s="135">
        <v>0</v>
      </c>
    </row>
    <row r="78" spans="1:9">
      <c r="A78" s="142" t="s">
        <v>628</v>
      </c>
      <c r="B78" s="143" t="s">
        <v>531</v>
      </c>
      <c r="C78" s="135">
        <v>24</v>
      </c>
      <c r="D78" s="135">
        <v>24</v>
      </c>
      <c r="E78" s="135">
        <v>0</v>
      </c>
      <c r="F78" s="135">
        <v>0</v>
      </c>
      <c r="G78" s="135">
        <v>0</v>
      </c>
      <c r="H78" s="135">
        <v>0</v>
      </c>
      <c r="I78" s="135">
        <v>0</v>
      </c>
    </row>
    <row r="79" spans="1:9">
      <c r="A79" s="142" t="s">
        <v>629</v>
      </c>
      <c r="B79" s="143" t="s">
        <v>630</v>
      </c>
      <c r="C79" s="135">
        <v>4</v>
      </c>
      <c r="D79" s="135">
        <v>4</v>
      </c>
      <c r="E79" s="135">
        <v>0</v>
      </c>
      <c r="F79" s="135">
        <v>0</v>
      </c>
      <c r="G79" s="135">
        <v>0</v>
      </c>
      <c r="H79" s="135">
        <v>0</v>
      </c>
      <c r="I79" s="135">
        <v>0</v>
      </c>
    </row>
    <row r="80" ht="28.8" spans="1:9">
      <c r="A80" s="142" t="s">
        <v>631</v>
      </c>
      <c r="B80" s="143" t="s">
        <v>632</v>
      </c>
      <c r="C80" s="135">
        <v>1052</v>
      </c>
      <c r="D80" s="135">
        <v>1052</v>
      </c>
      <c r="E80" s="135">
        <v>0</v>
      </c>
      <c r="F80" s="135">
        <v>0</v>
      </c>
      <c r="G80" s="135">
        <v>0</v>
      </c>
      <c r="H80" s="135">
        <v>0</v>
      </c>
      <c r="I80" s="135">
        <v>0</v>
      </c>
    </row>
    <row r="81" spans="1:9">
      <c r="A81" s="142" t="s">
        <v>633</v>
      </c>
      <c r="B81" s="143" t="s">
        <v>521</v>
      </c>
      <c r="C81" s="135">
        <v>188</v>
      </c>
      <c r="D81" s="135">
        <v>188</v>
      </c>
      <c r="E81" s="135">
        <v>0</v>
      </c>
      <c r="F81" s="135">
        <v>0</v>
      </c>
      <c r="G81" s="135">
        <v>0</v>
      </c>
      <c r="H81" s="135">
        <v>0</v>
      </c>
      <c r="I81" s="135">
        <v>0</v>
      </c>
    </row>
    <row r="82" spans="1:9">
      <c r="A82" s="142" t="s">
        <v>634</v>
      </c>
      <c r="B82" s="143" t="s">
        <v>523</v>
      </c>
      <c r="C82" s="135">
        <v>752</v>
      </c>
      <c r="D82" s="135">
        <v>752</v>
      </c>
      <c r="E82" s="135">
        <v>0</v>
      </c>
      <c r="F82" s="135">
        <v>0</v>
      </c>
      <c r="G82" s="135">
        <v>0</v>
      </c>
      <c r="H82" s="135">
        <v>0</v>
      </c>
      <c r="I82" s="135">
        <v>0</v>
      </c>
    </row>
    <row r="83" spans="1:9">
      <c r="A83" s="142" t="s">
        <v>635</v>
      </c>
      <c r="B83" s="143" t="s">
        <v>531</v>
      </c>
      <c r="C83" s="135">
        <v>112</v>
      </c>
      <c r="D83" s="135">
        <v>112</v>
      </c>
      <c r="E83" s="135">
        <v>0</v>
      </c>
      <c r="F83" s="135">
        <v>0</v>
      </c>
      <c r="G83" s="135">
        <v>0</v>
      </c>
      <c r="H83" s="135">
        <v>0</v>
      </c>
      <c r="I83" s="135">
        <v>0</v>
      </c>
    </row>
    <row r="84" spans="1:9">
      <c r="A84" s="142" t="s">
        <v>636</v>
      </c>
      <c r="B84" s="143" t="s">
        <v>637</v>
      </c>
      <c r="C84" s="135">
        <v>1096</v>
      </c>
      <c r="D84" s="135">
        <v>1032</v>
      </c>
      <c r="E84" s="135">
        <v>49</v>
      </c>
      <c r="F84" s="135">
        <v>15</v>
      </c>
      <c r="G84" s="135">
        <v>0</v>
      </c>
      <c r="H84" s="135">
        <v>0</v>
      </c>
      <c r="I84" s="135">
        <v>0</v>
      </c>
    </row>
    <row r="85" spans="1:9">
      <c r="A85" s="142" t="s">
        <v>638</v>
      </c>
      <c r="B85" s="143" t="s">
        <v>521</v>
      </c>
      <c r="C85" s="135">
        <v>347</v>
      </c>
      <c r="D85" s="135">
        <v>347</v>
      </c>
      <c r="E85" s="135">
        <v>0</v>
      </c>
      <c r="F85" s="135">
        <v>0</v>
      </c>
      <c r="G85" s="135">
        <v>0</v>
      </c>
      <c r="H85" s="135">
        <v>0</v>
      </c>
      <c r="I85" s="135">
        <v>0</v>
      </c>
    </row>
    <row r="86" spans="1:9">
      <c r="A86" s="142" t="s">
        <v>639</v>
      </c>
      <c r="B86" s="143" t="s">
        <v>523</v>
      </c>
      <c r="C86" s="135">
        <v>111</v>
      </c>
      <c r="D86" s="135">
        <v>111</v>
      </c>
      <c r="E86" s="135">
        <v>0</v>
      </c>
      <c r="F86" s="135">
        <v>0</v>
      </c>
      <c r="G86" s="135">
        <v>0</v>
      </c>
      <c r="H86" s="135">
        <v>0</v>
      </c>
      <c r="I86" s="135">
        <v>0</v>
      </c>
    </row>
    <row r="87" spans="1:9">
      <c r="A87" s="142" t="s">
        <v>640</v>
      </c>
      <c r="B87" s="143" t="s">
        <v>531</v>
      </c>
      <c r="C87" s="135">
        <v>182</v>
      </c>
      <c r="D87" s="135">
        <v>182</v>
      </c>
      <c r="E87" s="135">
        <v>0</v>
      </c>
      <c r="F87" s="135">
        <v>0</v>
      </c>
      <c r="G87" s="135">
        <v>0</v>
      </c>
      <c r="H87" s="135">
        <v>0</v>
      </c>
      <c r="I87" s="135">
        <v>0</v>
      </c>
    </row>
    <row r="88" spans="1:9">
      <c r="A88" s="142" t="s">
        <v>641</v>
      </c>
      <c r="B88" s="143" t="s">
        <v>642</v>
      </c>
      <c r="C88" s="135">
        <v>456</v>
      </c>
      <c r="D88" s="135">
        <v>392</v>
      </c>
      <c r="E88" s="135">
        <v>49</v>
      </c>
      <c r="F88" s="135">
        <v>15</v>
      </c>
      <c r="G88" s="135">
        <v>0</v>
      </c>
      <c r="H88" s="135">
        <v>0</v>
      </c>
      <c r="I88" s="135">
        <v>0</v>
      </c>
    </row>
    <row r="89" spans="1:9">
      <c r="A89" s="142" t="s">
        <v>643</v>
      </c>
      <c r="B89" s="143" t="s">
        <v>644</v>
      </c>
      <c r="C89" s="135">
        <v>584</v>
      </c>
      <c r="D89" s="135">
        <v>584</v>
      </c>
      <c r="E89" s="135">
        <v>0</v>
      </c>
      <c r="F89" s="135">
        <v>0</v>
      </c>
      <c r="G89" s="135">
        <v>0</v>
      </c>
      <c r="H89" s="135">
        <v>0</v>
      </c>
      <c r="I89" s="135">
        <v>0</v>
      </c>
    </row>
    <row r="90" spans="1:9">
      <c r="A90" s="142" t="s">
        <v>645</v>
      </c>
      <c r="B90" s="143" t="s">
        <v>521</v>
      </c>
      <c r="C90" s="135">
        <v>251</v>
      </c>
      <c r="D90" s="135">
        <v>251</v>
      </c>
      <c r="E90" s="135">
        <v>0</v>
      </c>
      <c r="F90" s="135">
        <v>0</v>
      </c>
      <c r="G90" s="135">
        <v>0</v>
      </c>
      <c r="H90" s="135">
        <v>0</v>
      </c>
      <c r="I90" s="135">
        <v>0</v>
      </c>
    </row>
    <row r="91" spans="1:9">
      <c r="A91" s="142" t="s">
        <v>646</v>
      </c>
      <c r="B91" s="143" t="s">
        <v>523</v>
      </c>
      <c r="C91" s="135">
        <v>333</v>
      </c>
      <c r="D91" s="135">
        <v>333</v>
      </c>
      <c r="E91" s="135">
        <v>0</v>
      </c>
      <c r="F91" s="135">
        <v>0</v>
      </c>
      <c r="G91" s="135">
        <v>0</v>
      </c>
      <c r="H91" s="135">
        <v>0</v>
      </c>
      <c r="I91" s="135">
        <v>0</v>
      </c>
    </row>
    <row r="92" spans="1:9">
      <c r="A92" s="142" t="s">
        <v>647</v>
      </c>
      <c r="B92" s="143" t="s">
        <v>648</v>
      </c>
      <c r="C92" s="135">
        <v>305</v>
      </c>
      <c r="D92" s="135">
        <v>285</v>
      </c>
      <c r="E92" s="135">
        <v>0</v>
      </c>
      <c r="F92" s="135">
        <v>20</v>
      </c>
      <c r="G92" s="135">
        <v>0</v>
      </c>
      <c r="H92" s="135">
        <v>0</v>
      </c>
      <c r="I92" s="135">
        <v>0</v>
      </c>
    </row>
    <row r="93" spans="1:9">
      <c r="A93" s="142" t="s">
        <v>649</v>
      </c>
      <c r="B93" s="143" t="s">
        <v>521</v>
      </c>
      <c r="C93" s="135">
        <v>92</v>
      </c>
      <c r="D93" s="135">
        <v>92</v>
      </c>
      <c r="E93" s="135">
        <v>0</v>
      </c>
      <c r="F93" s="135">
        <v>0</v>
      </c>
      <c r="G93" s="135">
        <v>0</v>
      </c>
      <c r="H93" s="135">
        <v>0</v>
      </c>
      <c r="I93" s="135">
        <v>0</v>
      </c>
    </row>
    <row r="94" spans="1:9">
      <c r="A94" s="142" t="s">
        <v>650</v>
      </c>
      <c r="B94" s="143" t="s">
        <v>523</v>
      </c>
      <c r="C94" s="135">
        <v>180</v>
      </c>
      <c r="D94" s="135">
        <v>160</v>
      </c>
      <c r="E94" s="135">
        <v>0</v>
      </c>
      <c r="F94" s="135">
        <v>20</v>
      </c>
      <c r="G94" s="135">
        <v>0</v>
      </c>
      <c r="H94" s="135">
        <v>0</v>
      </c>
      <c r="I94" s="135">
        <v>0</v>
      </c>
    </row>
    <row r="95" spans="1:9">
      <c r="A95" s="142" t="s">
        <v>651</v>
      </c>
      <c r="B95" s="143" t="s">
        <v>531</v>
      </c>
      <c r="C95" s="135">
        <v>33</v>
      </c>
      <c r="D95" s="135">
        <v>33</v>
      </c>
      <c r="E95" s="135">
        <v>0</v>
      </c>
      <c r="F95" s="135">
        <v>0</v>
      </c>
      <c r="G95" s="135">
        <v>0</v>
      </c>
      <c r="H95" s="135">
        <v>0</v>
      </c>
      <c r="I95" s="135">
        <v>0</v>
      </c>
    </row>
    <row r="96" spans="1:9">
      <c r="A96" s="142" t="s">
        <v>652</v>
      </c>
      <c r="B96" s="143" t="s">
        <v>653</v>
      </c>
      <c r="C96" s="135">
        <v>2796</v>
      </c>
      <c r="D96" s="135">
        <v>1463</v>
      </c>
      <c r="E96" s="135">
        <v>1332</v>
      </c>
      <c r="F96" s="135">
        <v>1</v>
      </c>
      <c r="G96" s="135">
        <v>0</v>
      </c>
      <c r="H96" s="135">
        <v>0</v>
      </c>
      <c r="I96" s="135">
        <v>0</v>
      </c>
    </row>
    <row r="97" spans="1:9">
      <c r="A97" s="142" t="s">
        <v>654</v>
      </c>
      <c r="B97" s="143" t="s">
        <v>521</v>
      </c>
      <c r="C97" s="135">
        <v>547</v>
      </c>
      <c r="D97" s="135">
        <v>547</v>
      </c>
      <c r="E97" s="135">
        <v>0</v>
      </c>
      <c r="F97" s="135">
        <v>0</v>
      </c>
      <c r="G97" s="135">
        <v>0</v>
      </c>
      <c r="H97" s="135">
        <v>0</v>
      </c>
      <c r="I97" s="135">
        <v>0</v>
      </c>
    </row>
    <row r="98" spans="1:9">
      <c r="A98" s="142" t="s">
        <v>655</v>
      </c>
      <c r="B98" s="143" t="s">
        <v>523</v>
      </c>
      <c r="C98" s="135">
        <v>2233</v>
      </c>
      <c r="D98" s="135">
        <v>901</v>
      </c>
      <c r="E98" s="135">
        <v>1332</v>
      </c>
      <c r="F98" s="135">
        <v>0</v>
      </c>
      <c r="G98" s="135">
        <v>0</v>
      </c>
      <c r="H98" s="135">
        <v>0</v>
      </c>
      <c r="I98" s="135">
        <v>0</v>
      </c>
    </row>
    <row r="99" spans="1:9">
      <c r="A99" s="142" t="s">
        <v>656</v>
      </c>
      <c r="B99" s="143" t="s">
        <v>657</v>
      </c>
      <c r="C99" s="135">
        <v>15</v>
      </c>
      <c r="D99" s="135">
        <v>15</v>
      </c>
      <c r="E99" s="135">
        <v>0</v>
      </c>
      <c r="F99" s="135">
        <v>0</v>
      </c>
      <c r="G99" s="135">
        <v>0</v>
      </c>
      <c r="H99" s="135">
        <v>0</v>
      </c>
      <c r="I99" s="135">
        <v>0</v>
      </c>
    </row>
    <row r="100" spans="1:9">
      <c r="A100" s="142" t="s">
        <v>658</v>
      </c>
      <c r="B100" s="143" t="s">
        <v>531</v>
      </c>
      <c r="C100" s="135">
        <v>1</v>
      </c>
      <c r="D100" s="135">
        <v>0</v>
      </c>
      <c r="E100" s="135">
        <v>0</v>
      </c>
      <c r="F100" s="135">
        <v>1</v>
      </c>
      <c r="G100" s="135">
        <v>0</v>
      </c>
      <c r="H100" s="135">
        <v>0</v>
      </c>
      <c r="I100" s="135">
        <v>0</v>
      </c>
    </row>
    <row r="101" spans="1:9">
      <c r="A101" s="142" t="s">
        <v>659</v>
      </c>
      <c r="B101" s="143" t="s">
        <v>660</v>
      </c>
      <c r="C101" s="135">
        <v>2183</v>
      </c>
      <c r="D101" s="135">
        <v>2183</v>
      </c>
      <c r="E101" s="135">
        <v>0</v>
      </c>
      <c r="F101" s="135">
        <v>0</v>
      </c>
      <c r="G101" s="135">
        <v>0</v>
      </c>
      <c r="H101" s="135">
        <v>0</v>
      </c>
      <c r="I101" s="135">
        <v>0</v>
      </c>
    </row>
    <row r="102" spans="1:9">
      <c r="A102" s="142" t="s">
        <v>661</v>
      </c>
      <c r="B102" s="143" t="s">
        <v>521</v>
      </c>
      <c r="C102" s="135">
        <v>999</v>
      </c>
      <c r="D102" s="135">
        <v>999</v>
      </c>
      <c r="E102" s="135">
        <v>0</v>
      </c>
      <c r="F102" s="135">
        <v>0</v>
      </c>
      <c r="G102" s="135">
        <v>0</v>
      </c>
      <c r="H102" s="135">
        <v>0</v>
      </c>
      <c r="I102" s="135">
        <v>0</v>
      </c>
    </row>
    <row r="103" spans="1:9">
      <c r="A103" s="142" t="s">
        <v>662</v>
      </c>
      <c r="B103" s="143" t="s">
        <v>523</v>
      </c>
      <c r="C103" s="135">
        <v>599</v>
      </c>
      <c r="D103" s="135">
        <v>599</v>
      </c>
      <c r="E103" s="135">
        <v>0</v>
      </c>
      <c r="F103" s="135">
        <v>0</v>
      </c>
      <c r="G103" s="135">
        <v>0</v>
      </c>
      <c r="H103" s="135">
        <v>0</v>
      </c>
      <c r="I103" s="135">
        <v>0</v>
      </c>
    </row>
    <row r="104" spans="1:9">
      <c r="A104" s="142" t="s">
        <v>663</v>
      </c>
      <c r="B104" s="143" t="s">
        <v>664</v>
      </c>
      <c r="C104" s="135">
        <v>6</v>
      </c>
      <c r="D104" s="135">
        <v>6</v>
      </c>
      <c r="E104" s="135">
        <v>0</v>
      </c>
      <c r="F104" s="135">
        <v>0</v>
      </c>
      <c r="G104" s="135">
        <v>0</v>
      </c>
      <c r="H104" s="135">
        <v>0</v>
      </c>
      <c r="I104" s="135">
        <v>0</v>
      </c>
    </row>
    <row r="105" spans="1:9">
      <c r="A105" s="142" t="s">
        <v>665</v>
      </c>
      <c r="B105" s="143" t="s">
        <v>531</v>
      </c>
      <c r="C105" s="135">
        <v>579</v>
      </c>
      <c r="D105" s="135">
        <v>579</v>
      </c>
      <c r="E105" s="135">
        <v>0</v>
      </c>
      <c r="F105" s="135">
        <v>0</v>
      </c>
      <c r="G105" s="135">
        <v>0</v>
      </c>
      <c r="H105" s="135">
        <v>0</v>
      </c>
      <c r="I105" s="135">
        <v>0</v>
      </c>
    </row>
    <row r="106" spans="1:9">
      <c r="A106" s="142" t="s">
        <v>666</v>
      </c>
      <c r="B106" s="143" t="s">
        <v>667</v>
      </c>
      <c r="C106" s="135">
        <v>30</v>
      </c>
      <c r="D106" s="135">
        <v>30</v>
      </c>
      <c r="E106" s="135">
        <v>0</v>
      </c>
      <c r="F106" s="135">
        <v>0</v>
      </c>
      <c r="G106" s="135">
        <v>0</v>
      </c>
      <c r="H106" s="135">
        <v>0</v>
      </c>
      <c r="I106" s="135">
        <v>0</v>
      </c>
    </row>
    <row r="107" spans="1:9">
      <c r="A107" s="142" t="s">
        <v>668</v>
      </c>
      <c r="B107" s="143" t="s">
        <v>669</v>
      </c>
      <c r="C107" s="135">
        <v>30</v>
      </c>
      <c r="D107" s="135">
        <v>30</v>
      </c>
      <c r="E107" s="135">
        <v>0</v>
      </c>
      <c r="F107" s="135">
        <v>0</v>
      </c>
      <c r="G107" s="135">
        <v>0</v>
      </c>
      <c r="H107" s="135">
        <v>0</v>
      </c>
      <c r="I107" s="135">
        <v>0</v>
      </c>
    </row>
    <row r="108" spans="1:9">
      <c r="A108" s="142" t="s">
        <v>670</v>
      </c>
      <c r="B108" s="143" t="s">
        <v>671</v>
      </c>
      <c r="C108" s="135">
        <v>315</v>
      </c>
      <c r="D108" s="135">
        <v>312</v>
      </c>
      <c r="E108" s="135">
        <v>0</v>
      </c>
      <c r="F108" s="135">
        <v>3</v>
      </c>
      <c r="G108" s="135">
        <v>0</v>
      </c>
      <c r="H108" s="135">
        <v>0</v>
      </c>
      <c r="I108" s="135">
        <v>0</v>
      </c>
    </row>
    <row r="109" spans="1:9">
      <c r="A109" s="142" t="s">
        <v>672</v>
      </c>
      <c r="B109" s="143" t="s">
        <v>521</v>
      </c>
      <c r="C109" s="135">
        <v>112</v>
      </c>
      <c r="D109" s="135">
        <v>112</v>
      </c>
      <c r="E109" s="135">
        <v>0</v>
      </c>
      <c r="F109" s="135">
        <v>0</v>
      </c>
      <c r="G109" s="135">
        <v>0</v>
      </c>
      <c r="H109" s="135">
        <v>0</v>
      </c>
      <c r="I109" s="135">
        <v>0</v>
      </c>
    </row>
    <row r="110" spans="1:9">
      <c r="A110" s="142" t="s">
        <v>673</v>
      </c>
      <c r="B110" s="143" t="s">
        <v>674</v>
      </c>
      <c r="C110" s="135">
        <v>203</v>
      </c>
      <c r="D110" s="135">
        <v>200</v>
      </c>
      <c r="E110" s="135">
        <v>0</v>
      </c>
      <c r="F110" s="135">
        <v>3</v>
      </c>
      <c r="G110" s="135">
        <v>0</v>
      </c>
      <c r="H110" s="135">
        <v>0</v>
      </c>
      <c r="I110" s="135">
        <v>0</v>
      </c>
    </row>
    <row r="111" spans="1:9">
      <c r="A111" s="142" t="s">
        <v>675</v>
      </c>
      <c r="B111" s="143" t="s">
        <v>676</v>
      </c>
      <c r="C111" s="135">
        <v>9119</v>
      </c>
      <c r="D111" s="135">
        <v>9119</v>
      </c>
      <c r="E111" s="135">
        <v>0</v>
      </c>
      <c r="F111" s="135">
        <v>0</v>
      </c>
      <c r="G111" s="135">
        <v>0</v>
      </c>
      <c r="H111" s="135">
        <v>0</v>
      </c>
      <c r="I111" s="135">
        <v>0</v>
      </c>
    </row>
    <row r="112" spans="1:9">
      <c r="A112" s="142" t="s">
        <v>677</v>
      </c>
      <c r="B112" s="143" t="s">
        <v>678</v>
      </c>
      <c r="C112" s="135">
        <v>9119</v>
      </c>
      <c r="D112" s="135">
        <v>9119</v>
      </c>
      <c r="E112" s="135">
        <v>0</v>
      </c>
      <c r="F112" s="135">
        <v>0</v>
      </c>
      <c r="G112" s="135">
        <v>0</v>
      </c>
      <c r="H112" s="135">
        <v>0</v>
      </c>
      <c r="I112" s="135">
        <v>0</v>
      </c>
    </row>
    <row r="113" spans="1:9">
      <c r="A113" s="142" t="s">
        <v>679</v>
      </c>
      <c r="B113" s="143" t="s">
        <v>680</v>
      </c>
      <c r="C113" s="135">
        <v>33</v>
      </c>
      <c r="D113" s="135">
        <v>33</v>
      </c>
      <c r="E113" s="135">
        <v>0</v>
      </c>
      <c r="F113" s="135">
        <v>0</v>
      </c>
      <c r="G113" s="135">
        <v>0</v>
      </c>
      <c r="H113" s="135">
        <v>0</v>
      </c>
      <c r="I113" s="135">
        <v>0</v>
      </c>
    </row>
    <row r="114" spans="1:9">
      <c r="A114" s="142" t="s">
        <v>681</v>
      </c>
      <c r="B114" s="143" t="s">
        <v>682</v>
      </c>
      <c r="C114" s="135">
        <v>33</v>
      </c>
      <c r="D114" s="135">
        <v>33</v>
      </c>
      <c r="E114" s="135">
        <v>0</v>
      </c>
      <c r="F114" s="135">
        <v>0</v>
      </c>
      <c r="G114" s="135">
        <v>0</v>
      </c>
      <c r="H114" s="135">
        <v>0</v>
      </c>
      <c r="I114" s="135">
        <v>0</v>
      </c>
    </row>
    <row r="115" spans="1:9">
      <c r="A115" s="142" t="s">
        <v>683</v>
      </c>
      <c r="B115" s="143" t="s">
        <v>684</v>
      </c>
      <c r="C115" s="135">
        <v>5</v>
      </c>
      <c r="D115" s="135">
        <v>5</v>
      </c>
      <c r="E115" s="135">
        <v>0</v>
      </c>
      <c r="F115" s="135">
        <v>0</v>
      </c>
      <c r="G115" s="135">
        <v>0</v>
      </c>
      <c r="H115" s="135">
        <v>0</v>
      </c>
      <c r="I115" s="135">
        <v>0</v>
      </c>
    </row>
    <row r="116" spans="1:9">
      <c r="A116" s="142" t="s">
        <v>685</v>
      </c>
      <c r="B116" s="143" t="s">
        <v>686</v>
      </c>
      <c r="C116" s="135">
        <v>28</v>
      </c>
      <c r="D116" s="135">
        <v>28</v>
      </c>
      <c r="E116" s="135">
        <v>0</v>
      </c>
      <c r="F116" s="135">
        <v>0</v>
      </c>
      <c r="G116" s="135">
        <v>0</v>
      </c>
      <c r="H116" s="135">
        <v>0</v>
      </c>
      <c r="I116" s="135">
        <v>0</v>
      </c>
    </row>
    <row r="117" spans="1:9">
      <c r="A117" s="142" t="s">
        <v>687</v>
      </c>
      <c r="B117" s="143" t="s">
        <v>688</v>
      </c>
      <c r="C117" s="135">
        <v>3307</v>
      </c>
      <c r="D117" s="135">
        <v>3202</v>
      </c>
      <c r="E117" s="135">
        <v>0</v>
      </c>
      <c r="F117" s="135">
        <v>105</v>
      </c>
      <c r="G117" s="135">
        <v>0</v>
      </c>
      <c r="H117" s="135">
        <v>0</v>
      </c>
      <c r="I117" s="135">
        <v>0</v>
      </c>
    </row>
    <row r="118" spans="1:9">
      <c r="A118" s="142" t="s">
        <v>689</v>
      </c>
      <c r="B118" s="143" t="s">
        <v>690</v>
      </c>
      <c r="C118" s="135">
        <v>836</v>
      </c>
      <c r="D118" s="135">
        <v>836</v>
      </c>
      <c r="E118" s="135">
        <v>0</v>
      </c>
      <c r="F118" s="135">
        <v>0</v>
      </c>
      <c r="G118" s="135">
        <v>0</v>
      </c>
      <c r="H118" s="135">
        <v>0</v>
      </c>
      <c r="I118" s="135">
        <v>0</v>
      </c>
    </row>
    <row r="119" spans="1:9">
      <c r="A119" s="142" t="s">
        <v>691</v>
      </c>
      <c r="B119" s="143" t="s">
        <v>692</v>
      </c>
      <c r="C119" s="135">
        <v>836</v>
      </c>
      <c r="D119" s="135">
        <v>836</v>
      </c>
      <c r="E119" s="135">
        <v>0</v>
      </c>
      <c r="F119" s="135">
        <v>0</v>
      </c>
      <c r="G119" s="135">
        <v>0</v>
      </c>
      <c r="H119" s="135">
        <v>0</v>
      </c>
      <c r="I119" s="135">
        <v>0</v>
      </c>
    </row>
    <row r="120" spans="1:9">
      <c r="A120" s="142" t="s">
        <v>693</v>
      </c>
      <c r="B120" s="143" t="s">
        <v>694</v>
      </c>
      <c r="C120" s="135">
        <v>540</v>
      </c>
      <c r="D120" s="135">
        <v>540</v>
      </c>
      <c r="E120" s="135">
        <v>0</v>
      </c>
      <c r="F120" s="135">
        <v>0</v>
      </c>
      <c r="G120" s="135">
        <v>0</v>
      </c>
      <c r="H120" s="135">
        <v>0</v>
      </c>
      <c r="I120" s="135">
        <v>0</v>
      </c>
    </row>
    <row r="121" spans="1:9">
      <c r="A121" s="142" t="s">
        <v>695</v>
      </c>
      <c r="B121" s="143" t="s">
        <v>523</v>
      </c>
      <c r="C121" s="135">
        <v>511</v>
      </c>
      <c r="D121" s="135">
        <v>511</v>
      </c>
      <c r="E121" s="135">
        <v>0</v>
      </c>
      <c r="F121" s="135">
        <v>0</v>
      </c>
      <c r="G121" s="135">
        <v>0</v>
      </c>
      <c r="H121" s="135">
        <v>0</v>
      </c>
      <c r="I121" s="135">
        <v>0</v>
      </c>
    </row>
    <row r="122" spans="1:9">
      <c r="A122" s="142" t="s">
        <v>696</v>
      </c>
      <c r="B122" s="143" t="s">
        <v>531</v>
      </c>
      <c r="C122" s="135">
        <v>29</v>
      </c>
      <c r="D122" s="135">
        <v>29</v>
      </c>
      <c r="E122" s="135">
        <v>0</v>
      </c>
      <c r="F122" s="135">
        <v>0</v>
      </c>
      <c r="G122" s="135">
        <v>0</v>
      </c>
      <c r="H122" s="135">
        <v>0</v>
      </c>
      <c r="I122" s="135">
        <v>0</v>
      </c>
    </row>
    <row r="123" spans="1:9">
      <c r="A123" s="142" t="s">
        <v>697</v>
      </c>
      <c r="B123" s="143" t="s">
        <v>698</v>
      </c>
      <c r="C123" s="135">
        <v>1066</v>
      </c>
      <c r="D123" s="135">
        <v>1066</v>
      </c>
      <c r="E123" s="135">
        <v>0</v>
      </c>
      <c r="F123" s="135">
        <v>0</v>
      </c>
      <c r="G123" s="135">
        <v>0</v>
      </c>
      <c r="H123" s="135">
        <v>0</v>
      </c>
      <c r="I123" s="135">
        <v>0</v>
      </c>
    </row>
    <row r="124" spans="1:9">
      <c r="A124" s="142" t="s">
        <v>699</v>
      </c>
      <c r="B124" s="143" t="s">
        <v>521</v>
      </c>
      <c r="C124" s="135">
        <v>300</v>
      </c>
      <c r="D124" s="135">
        <v>300</v>
      </c>
      <c r="E124" s="135">
        <v>0</v>
      </c>
      <c r="F124" s="135">
        <v>0</v>
      </c>
      <c r="G124" s="135">
        <v>0</v>
      </c>
      <c r="H124" s="135">
        <v>0</v>
      </c>
      <c r="I124" s="135">
        <v>0</v>
      </c>
    </row>
    <row r="125" spans="1:9">
      <c r="A125" s="142" t="s">
        <v>700</v>
      </c>
      <c r="B125" s="143" t="s">
        <v>523</v>
      </c>
      <c r="C125" s="135">
        <v>375</v>
      </c>
      <c r="D125" s="135">
        <v>375</v>
      </c>
      <c r="E125" s="135">
        <v>0</v>
      </c>
      <c r="F125" s="135">
        <v>0</v>
      </c>
      <c r="G125" s="135">
        <v>0</v>
      </c>
      <c r="H125" s="135">
        <v>0</v>
      </c>
      <c r="I125" s="135">
        <v>0</v>
      </c>
    </row>
    <row r="126" spans="1:9">
      <c r="A126" s="142" t="s">
        <v>701</v>
      </c>
      <c r="B126" s="143" t="s">
        <v>702</v>
      </c>
      <c r="C126" s="135">
        <v>390</v>
      </c>
      <c r="D126" s="135">
        <v>390</v>
      </c>
      <c r="E126" s="135">
        <v>0</v>
      </c>
      <c r="F126" s="135">
        <v>0</v>
      </c>
      <c r="G126" s="135">
        <v>0</v>
      </c>
      <c r="H126" s="135">
        <v>0</v>
      </c>
      <c r="I126" s="135">
        <v>0</v>
      </c>
    </row>
    <row r="127" spans="1:9">
      <c r="A127" s="142" t="s">
        <v>703</v>
      </c>
      <c r="B127" s="143" t="s">
        <v>704</v>
      </c>
      <c r="C127" s="135">
        <v>1</v>
      </c>
      <c r="D127" s="135">
        <v>1</v>
      </c>
      <c r="E127" s="135">
        <v>0</v>
      </c>
      <c r="F127" s="135">
        <v>0</v>
      </c>
      <c r="G127" s="135">
        <v>0</v>
      </c>
      <c r="H127" s="135">
        <v>0</v>
      </c>
      <c r="I127" s="135">
        <v>0</v>
      </c>
    </row>
    <row r="128" spans="1:9">
      <c r="A128" s="142" t="s">
        <v>705</v>
      </c>
      <c r="B128" s="143" t="s">
        <v>706</v>
      </c>
      <c r="C128" s="135">
        <v>855</v>
      </c>
      <c r="D128" s="135">
        <v>750</v>
      </c>
      <c r="E128" s="135">
        <v>0</v>
      </c>
      <c r="F128" s="135">
        <v>105</v>
      </c>
      <c r="G128" s="135">
        <v>0</v>
      </c>
      <c r="H128" s="135">
        <v>0</v>
      </c>
      <c r="I128" s="135">
        <v>0</v>
      </c>
    </row>
    <row r="129" spans="1:9">
      <c r="A129" s="142" t="s">
        <v>707</v>
      </c>
      <c r="B129" s="143" t="s">
        <v>521</v>
      </c>
      <c r="C129" s="135">
        <v>541</v>
      </c>
      <c r="D129" s="135">
        <v>541</v>
      </c>
      <c r="E129" s="135">
        <v>0</v>
      </c>
      <c r="F129" s="135">
        <v>0</v>
      </c>
      <c r="G129" s="135">
        <v>0</v>
      </c>
      <c r="H129" s="135">
        <v>0</v>
      </c>
      <c r="I129" s="135">
        <v>0</v>
      </c>
    </row>
    <row r="130" spans="1:9">
      <c r="A130" s="142" t="s">
        <v>708</v>
      </c>
      <c r="B130" s="143" t="s">
        <v>523</v>
      </c>
      <c r="C130" s="135">
        <v>145</v>
      </c>
      <c r="D130" s="135">
        <v>76</v>
      </c>
      <c r="E130" s="135">
        <v>0</v>
      </c>
      <c r="F130" s="135">
        <v>69</v>
      </c>
      <c r="G130" s="135">
        <v>0</v>
      </c>
      <c r="H130" s="135">
        <v>0</v>
      </c>
      <c r="I130" s="135">
        <v>0</v>
      </c>
    </row>
    <row r="131" spans="1:9">
      <c r="A131" s="142" t="s">
        <v>709</v>
      </c>
      <c r="B131" s="143" t="s">
        <v>710</v>
      </c>
      <c r="C131" s="135">
        <v>18</v>
      </c>
      <c r="D131" s="135">
        <v>18</v>
      </c>
      <c r="E131" s="135">
        <v>0</v>
      </c>
      <c r="F131" s="135">
        <v>0</v>
      </c>
      <c r="G131" s="135">
        <v>0</v>
      </c>
      <c r="H131" s="135">
        <v>0</v>
      </c>
      <c r="I131" s="135">
        <v>0</v>
      </c>
    </row>
    <row r="132" spans="1:9">
      <c r="A132" s="142" t="s">
        <v>711</v>
      </c>
      <c r="B132" s="143" t="s">
        <v>712</v>
      </c>
      <c r="C132" s="135">
        <v>10</v>
      </c>
      <c r="D132" s="135">
        <v>10</v>
      </c>
      <c r="E132" s="135">
        <v>0</v>
      </c>
      <c r="F132" s="135">
        <v>0</v>
      </c>
      <c r="G132" s="135">
        <v>0</v>
      </c>
      <c r="H132" s="135">
        <v>0</v>
      </c>
      <c r="I132" s="135">
        <v>0</v>
      </c>
    </row>
    <row r="133" spans="1:9">
      <c r="A133" s="142" t="s">
        <v>713</v>
      </c>
      <c r="B133" s="143" t="s">
        <v>714</v>
      </c>
      <c r="C133" s="135">
        <v>44</v>
      </c>
      <c r="D133" s="135">
        <v>44</v>
      </c>
      <c r="E133" s="135">
        <v>0</v>
      </c>
      <c r="F133" s="135">
        <v>0</v>
      </c>
      <c r="G133" s="135">
        <v>0</v>
      </c>
      <c r="H133" s="135">
        <v>0</v>
      </c>
      <c r="I133" s="135">
        <v>0</v>
      </c>
    </row>
    <row r="134" spans="1:9">
      <c r="A134" s="142" t="s">
        <v>715</v>
      </c>
      <c r="B134" s="143" t="s">
        <v>716</v>
      </c>
      <c r="C134" s="135">
        <v>86</v>
      </c>
      <c r="D134" s="135">
        <v>50</v>
      </c>
      <c r="E134" s="135">
        <v>0</v>
      </c>
      <c r="F134" s="135">
        <v>36</v>
      </c>
      <c r="G134" s="135">
        <v>0</v>
      </c>
      <c r="H134" s="135">
        <v>0</v>
      </c>
      <c r="I134" s="135">
        <v>0</v>
      </c>
    </row>
    <row r="135" spans="1:9">
      <c r="A135" s="142" t="s">
        <v>717</v>
      </c>
      <c r="B135" s="143" t="s">
        <v>718</v>
      </c>
      <c r="C135" s="135">
        <v>10</v>
      </c>
      <c r="D135" s="135">
        <v>10</v>
      </c>
      <c r="E135" s="135">
        <v>0</v>
      </c>
      <c r="F135" s="135">
        <v>0</v>
      </c>
      <c r="G135" s="135">
        <v>0</v>
      </c>
      <c r="H135" s="135">
        <v>0</v>
      </c>
      <c r="I135" s="135">
        <v>0</v>
      </c>
    </row>
    <row r="136" spans="1:9">
      <c r="A136" s="142" t="s">
        <v>719</v>
      </c>
      <c r="B136" s="143" t="s">
        <v>720</v>
      </c>
      <c r="C136" s="135">
        <v>1</v>
      </c>
      <c r="D136" s="135">
        <v>1</v>
      </c>
      <c r="E136" s="135">
        <v>0</v>
      </c>
      <c r="F136" s="135">
        <v>0</v>
      </c>
      <c r="G136" s="135">
        <v>0</v>
      </c>
      <c r="H136" s="135">
        <v>0</v>
      </c>
      <c r="I136" s="135">
        <v>0</v>
      </c>
    </row>
    <row r="137" spans="1:9">
      <c r="A137" s="142" t="s">
        <v>721</v>
      </c>
      <c r="B137" s="143" t="s">
        <v>722</v>
      </c>
      <c r="C137" s="135">
        <v>10</v>
      </c>
      <c r="D137" s="135">
        <v>10</v>
      </c>
      <c r="E137" s="135">
        <v>0</v>
      </c>
      <c r="F137" s="135">
        <v>0</v>
      </c>
      <c r="G137" s="135">
        <v>0</v>
      </c>
      <c r="H137" s="135">
        <v>0</v>
      </c>
      <c r="I137" s="135">
        <v>0</v>
      </c>
    </row>
    <row r="138" spans="1:9">
      <c r="A138" s="142" t="s">
        <v>723</v>
      </c>
      <c r="B138" s="143" t="s">
        <v>724</v>
      </c>
      <c r="C138" s="135">
        <v>10</v>
      </c>
      <c r="D138" s="135">
        <v>10</v>
      </c>
      <c r="E138" s="135">
        <v>0</v>
      </c>
      <c r="F138" s="135">
        <v>0</v>
      </c>
      <c r="G138" s="135">
        <v>0</v>
      </c>
      <c r="H138" s="135">
        <v>0</v>
      </c>
      <c r="I138" s="135">
        <v>0</v>
      </c>
    </row>
    <row r="139" spans="1:9">
      <c r="A139" s="142" t="s">
        <v>725</v>
      </c>
      <c r="B139" s="143" t="s">
        <v>726</v>
      </c>
      <c r="C139" s="135">
        <v>55626</v>
      </c>
      <c r="D139" s="135">
        <v>53863</v>
      </c>
      <c r="E139" s="135">
        <v>0</v>
      </c>
      <c r="F139" s="135">
        <v>1763</v>
      </c>
      <c r="G139" s="135">
        <v>0</v>
      </c>
      <c r="H139" s="135">
        <v>0</v>
      </c>
      <c r="I139" s="135">
        <v>0</v>
      </c>
    </row>
    <row r="140" spans="1:9">
      <c r="A140" s="142" t="s">
        <v>727</v>
      </c>
      <c r="B140" s="143" t="s">
        <v>728</v>
      </c>
      <c r="C140" s="135">
        <v>681</v>
      </c>
      <c r="D140" s="135">
        <v>681</v>
      </c>
      <c r="E140" s="135">
        <v>0</v>
      </c>
      <c r="F140" s="135">
        <v>0</v>
      </c>
      <c r="G140" s="135">
        <v>0</v>
      </c>
      <c r="H140" s="135">
        <v>0</v>
      </c>
      <c r="I140" s="135">
        <v>0</v>
      </c>
    </row>
    <row r="141" spans="1:9">
      <c r="A141" s="142" t="s">
        <v>729</v>
      </c>
      <c r="B141" s="143" t="s">
        <v>521</v>
      </c>
      <c r="C141" s="135">
        <v>681</v>
      </c>
      <c r="D141" s="135">
        <v>681</v>
      </c>
      <c r="E141" s="135">
        <v>0</v>
      </c>
      <c r="F141" s="135">
        <v>0</v>
      </c>
      <c r="G141" s="135">
        <v>0</v>
      </c>
      <c r="H141" s="135">
        <v>0</v>
      </c>
      <c r="I141" s="135">
        <v>0</v>
      </c>
    </row>
    <row r="142" spans="1:9">
      <c r="A142" s="142" t="s">
        <v>730</v>
      </c>
      <c r="B142" s="143" t="s">
        <v>731</v>
      </c>
      <c r="C142" s="135">
        <v>53356</v>
      </c>
      <c r="D142" s="135">
        <v>51593</v>
      </c>
      <c r="E142" s="135">
        <v>0</v>
      </c>
      <c r="F142" s="135">
        <v>1763</v>
      </c>
      <c r="G142" s="135">
        <v>0</v>
      </c>
      <c r="H142" s="135">
        <v>0</v>
      </c>
      <c r="I142" s="135">
        <v>0</v>
      </c>
    </row>
    <row r="143" spans="1:9">
      <c r="A143" s="142" t="s">
        <v>732</v>
      </c>
      <c r="B143" s="143" t="s">
        <v>733</v>
      </c>
      <c r="C143" s="135">
        <v>7554</v>
      </c>
      <c r="D143" s="135">
        <v>6493</v>
      </c>
      <c r="E143" s="135">
        <v>0</v>
      </c>
      <c r="F143" s="135">
        <v>1061</v>
      </c>
      <c r="G143" s="135">
        <v>0</v>
      </c>
      <c r="H143" s="135">
        <v>0</v>
      </c>
      <c r="I143" s="135">
        <v>0</v>
      </c>
    </row>
    <row r="144" spans="1:9">
      <c r="A144" s="142" t="s">
        <v>734</v>
      </c>
      <c r="B144" s="143" t="s">
        <v>735</v>
      </c>
      <c r="C144" s="135">
        <v>25308</v>
      </c>
      <c r="D144" s="135">
        <v>24624</v>
      </c>
      <c r="E144" s="135">
        <v>0</v>
      </c>
      <c r="F144" s="135">
        <v>684</v>
      </c>
      <c r="G144" s="135">
        <v>0</v>
      </c>
      <c r="H144" s="135">
        <v>0</v>
      </c>
      <c r="I144" s="135">
        <v>0</v>
      </c>
    </row>
    <row r="145" spans="1:9">
      <c r="A145" s="142" t="s">
        <v>736</v>
      </c>
      <c r="B145" s="143" t="s">
        <v>737</v>
      </c>
      <c r="C145" s="135">
        <v>12383</v>
      </c>
      <c r="D145" s="135">
        <v>12365</v>
      </c>
      <c r="E145" s="135">
        <v>0</v>
      </c>
      <c r="F145" s="135">
        <v>18</v>
      </c>
      <c r="G145" s="135">
        <v>0</v>
      </c>
      <c r="H145" s="135">
        <v>0</v>
      </c>
      <c r="I145" s="135">
        <v>0</v>
      </c>
    </row>
    <row r="146" spans="1:9">
      <c r="A146" s="142" t="s">
        <v>738</v>
      </c>
      <c r="B146" s="143" t="s">
        <v>739</v>
      </c>
      <c r="C146" s="135">
        <v>1416</v>
      </c>
      <c r="D146" s="135">
        <v>1416</v>
      </c>
      <c r="E146" s="135">
        <v>0</v>
      </c>
      <c r="F146" s="135">
        <v>0</v>
      </c>
      <c r="G146" s="135">
        <v>0</v>
      </c>
      <c r="H146" s="135">
        <v>0</v>
      </c>
      <c r="I146" s="135">
        <v>0</v>
      </c>
    </row>
    <row r="147" spans="1:9">
      <c r="A147" s="142" t="s">
        <v>740</v>
      </c>
      <c r="B147" s="143" t="s">
        <v>741</v>
      </c>
      <c r="C147" s="135">
        <v>6695</v>
      </c>
      <c r="D147" s="135">
        <v>6695</v>
      </c>
      <c r="E147" s="135">
        <v>0</v>
      </c>
      <c r="F147" s="135">
        <v>0</v>
      </c>
      <c r="G147" s="135">
        <v>0</v>
      </c>
      <c r="H147" s="135">
        <v>0</v>
      </c>
      <c r="I147" s="135">
        <v>0</v>
      </c>
    </row>
    <row r="148" spans="1:9">
      <c r="A148" s="142" t="s">
        <v>742</v>
      </c>
      <c r="B148" s="143" t="s">
        <v>743</v>
      </c>
      <c r="C148" s="135">
        <v>729</v>
      </c>
      <c r="D148" s="135">
        <v>729</v>
      </c>
      <c r="E148" s="135">
        <v>0</v>
      </c>
      <c r="F148" s="135">
        <v>0</v>
      </c>
      <c r="G148" s="135">
        <v>0</v>
      </c>
      <c r="H148" s="135">
        <v>0</v>
      </c>
      <c r="I148" s="135">
        <v>0</v>
      </c>
    </row>
    <row r="149" spans="1:9">
      <c r="A149" s="142" t="s">
        <v>744</v>
      </c>
      <c r="B149" s="143" t="s">
        <v>745</v>
      </c>
      <c r="C149" s="135">
        <v>729</v>
      </c>
      <c r="D149" s="135">
        <v>729</v>
      </c>
      <c r="E149" s="135">
        <v>0</v>
      </c>
      <c r="F149" s="135">
        <v>0</v>
      </c>
      <c r="G149" s="135">
        <v>0</v>
      </c>
      <c r="H149" s="135">
        <v>0</v>
      </c>
      <c r="I149" s="135">
        <v>0</v>
      </c>
    </row>
    <row r="150" spans="1:9">
      <c r="A150" s="142" t="s">
        <v>746</v>
      </c>
      <c r="B150" s="143" t="s">
        <v>747</v>
      </c>
      <c r="C150" s="135">
        <v>598</v>
      </c>
      <c r="D150" s="135">
        <v>598</v>
      </c>
      <c r="E150" s="135">
        <v>0</v>
      </c>
      <c r="F150" s="135">
        <v>0</v>
      </c>
      <c r="G150" s="135">
        <v>0</v>
      </c>
      <c r="H150" s="135">
        <v>0</v>
      </c>
      <c r="I150" s="135">
        <v>0</v>
      </c>
    </row>
    <row r="151" spans="1:9">
      <c r="A151" s="142" t="s">
        <v>748</v>
      </c>
      <c r="B151" s="143" t="s">
        <v>749</v>
      </c>
      <c r="C151" s="135">
        <v>301</v>
      </c>
      <c r="D151" s="135">
        <v>301</v>
      </c>
      <c r="E151" s="135">
        <v>0</v>
      </c>
      <c r="F151" s="135">
        <v>0</v>
      </c>
      <c r="G151" s="135">
        <v>0</v>
      </c>
      <c r="H151" s="135">
        <v>0</v>
      </c>
      <c r="I151" s="135">
        <v>0</v>
      </c>
    </row>
    <row r="152" spans="1:9">
      <c r="A152" s="142" t="s">
        <v>750</v>
      </c>
      <c r="B152" s="143" t="s">
        <v>751</v>
      </c>
      <c r="C152" s="135">
        <v>297</v>
      </c>
      <c r="D152" s="135">
        <v>297</v>
      </c>
      <c r="E152" s="135">
        <v>0</v>
      </c>
      <c r="F152" s="135">
        <v>0</v>
      </c>
      <c r="G152" s="135">
        <v>0</v>
      </c>
      <c r="H152" s="135">
        <v>0</v>
      </c>
      <c r="I152" s="135">
        <v>0</v>
      </c>
    </row>
    <row r="153" spans="1:9">
      <c r="A153" s="142" t="s">
        <v>752</v>
      </c>
      <c r="B153" s="143" t="s">
        <v>753</v>
      </c>
      <c r="C153" s="135">
        <v>150</v>
      </c>
      <c r="D153" s="135">
        <v>150</v>
      </c>
      <c r="E153" s="135">
        <v>0</v>
      </c>
      <c r="F153" s="135">
        <v>0</v>
      </c>
      <c r="G153" s="135">
        <v>0</v>
      </c>
      <c r="H153" s="135">
        <v>0</v>
      </c>
      <c r="I153" s="135">
        <v>0</v>
      </c>
    </row>
    <row r="154" spans="1:9">
      <c r="A154" s="142" t="s">
        <v>754</v>
      </c>
      <c r="B154" s="143" t="s">
        <v>755</v>
      </c>
      <c r="C154" s="135">
        <v>150</v>
      </c>
      <c r="D154" s="135">
        <v>150</v>
      </c>
      <c r="E154" s="135">
        <v>0</v>
      </c>
      <c r="F154" s="135">
        <v>0</v>
      </c>
      <c r="G154" s="135">
        <v>0</v>
      </c>
      <c r="H154" s="135">
        <v>0</v>
      </c>
      <c r="I154" s="135">
        <v>0</v>
      </c>
    </row>
    <row r="155" spans="1:9">
      <c r="A155" s="142" t="s">
        <v>756</v>
      </c>
      <c r="B155" s="143" t="s">
        <v>757</v>
      </c>
      <c r="C155" s="135">
        <v>112</v>
      </c>
      <c r="D155" s="135">
        <v>112</v>
      </c>
      <c r="E155" s="135">
        <v>0</v>
      </c>
      <c r="F155" s="135">
        <v>0</v>
      </c>
      <c r="G155" s="135">
        <v>0</v>
      </c>
      <c r="H155" s="135">
        <v>0</v>
      </c>
      <c r="I155" s="135">
        <v>0</v>
      </c>
    </row>
    <row r="156" spans="1:9">
      <c r="A156" s="142" t="s">
        <v>758</v>
      </c>
      <c r="B156" s="143" t="s">
        <v>759</v>
      </c>
      <c r="C156" s="135">
        <v>112</v>
      </c>
      <c r="D156" s="135">
        <v>112</v>
      </c>
      <c r="E156" s="135">
        <v>0</v>
      </c>
      <c r="F156" s="135">
        <v>0</v>
      </c>
      <c r="G156" s="135">
        <v>0</v>
      </c>
      <c r="H156" s="135">
        <v>0</v>
      </c>
      <c r="I156" s="135">
        <v>0</v>
      </c>
    </row>
    <row r="157" spans="1:9">
      <c r="A157" s="142" t="s">
        <v>760</v>
      </c>
      <c r="B157" s="143" t="s">
        <v>761</v>
      </c>
      <c r="C157" s="135">
        <v>122</v>
      </c>
      <c r="D157" s="135">
        <v>116</v>
      </c>
      <c r="E157" s="135">
        <v>0</v>
      </c>
      <c r="F157" s="135">
        <v>6</v>
      </c>
      <c r="G157" s="135">
        <v>0</v>
      </c>
      <c r="H157" s="135">
        <v>0</v>
      </c>
      <c r="I157" s="135">
        <v>0</v>
      </c>
    </row>
    <row r="158" spans="1:9">
      <c r="A158" s="142" t="s">
        <v>762</v>
      </c>
      <c r="B158" s="143" t="s">
        <v>763</v>
      </c>
      <c r="C158" s="135">
        <v>5</v>
      </c>
      <c r="D158" s="135">
        <v>0</v>
      </c>
      <c r="E158" s="135">
        <v>0</v>
      </c>
      <c r="F158" s="135">
        <v>5</v>
      </c>
      <c r="G158" s="135">
        <v>0</v>
      </c>
      <c r="H158" s="135">
        <v>0</v>
      </c>
      <c r="I158" s="135">
        <v>0</v>
      </c>
    </row>
    <row r="159" spans="1:9">
      <c r="A159" s="142" t="s">
        <v>764</v>
      </c>
      <c r="B159" s="143" t="s">
        <v>765</v>
      </c>
      <c r="C159" s="135">
        <v>5</v>
      </c>
      <c r="D159" s="135">
        <v>0</v>
      </c>
      <c r="E159" s="135">
        <v>0</v>
      </c>
      <c r="F159" s="135">
        <v>5</v>
      </c>
      <c r="G159" s="135">
        <v>0</v>
      </c>
      <c r="H159" s="135">
        <v>0</v>
      </c>
      <c r="I159" s="135">
        <v>0</v>
      </c>
    </row>
    <row r="160" spans="1:9">
      <c r="A160" s="142" t="s">
        <v>766</v>
      </c>
      <c r="B160" s="143" t="s">
        <v>767</v>
      </c>
      <c r="C160" s="135">
        <v>117</v>
      </c>
      <c r="D160" s="135">
        <v>116</v>
      </c>
      <c r="E160" s="135">
        <v>0</v>
      </c>
      <c r="F160" s="135">
        <v>1</v>
      </c>
      <c r="G160" s="135">
        <v>0</v>
      </c>
      <c r="H160" s="135">
        <v>0</v>
      </c>
      <c r="I160" s="135">
        <v>0</v>
      </c>
    </row>
    <row r="161" spans="1:9">
      <c r="A161" s="142" t="s">
        <v>768</v>
      </c>
      <c r="B161" s="143" t="s">
        <v>769</v>
      </c>
      <c r="C161" s="135">
        <v>117</v>
      </c>
      <c r="D161" s="135">
        <v>116</v>
      </c>
      <c r="E161" s="135">
        <v>0</v>
      </c>
      <c r="F161" s="135">
        <v>1</v>
      </c>
      <c r="G161" s="135">
        <v>0</v>
      </c>
      <c r="H161" s="135">
        <v>0</v>
      </c>
      <c r="I161" s="135">
        <v>0</v>
      </c>
    </row>
    <row r="162" spans="1:9">
      <c r="A162" s="142" t="s">
        <v>770</v>
      </c>
      <c r="B162" s="143" t="s">
        <v>771</v>
      </c>
      <c r="C162" s="135">
        <v>3197</v>
      </c>
      <c r="D162" s="135">
        <v>1861</v>
      </c>
      <c r="E162" s="135">
        <v>56</v>
      </c>
      <c r="F162" s="135">
        <v>1280</v>
      </c>
      <c r="G162" s="135">
        <v>0</v>
      </c>
      <c r="H162" s="135">
        <v>0</v>
      </c>
      <c r="I162" s="135">
        <v>0</v>
      </c>
    </row>
    <row r="163" spans="1:9">
      <c r="A163" s="142" t="s">
        <v>772</v>
      </c>
      <c r="B163" s="143" t="s">
        <v>773</v>
      </c>
      <c r="C163" s="135">
        <v>1025</v>
      </c>
      <c r="D163" s="135">
        <v>751</v>
      </c>
      <c r="E163" s="135">
        <v>0</v>
      </c>
      <c r="F163" s="135">
        <v>274</v>
      </c>
      <c r="G163" s="135">
        <v>0</v>
      </c>
      <c r="H163" s="135">
        <v>0</v>
      </c>
      <c r="I163" s="135">
        <v>0</v>
      </c>
    </row>
    <row r="164" spans="1:9">
      <c r="A164" s="142" t="s">
        <v>774</v>
      </c>
      <c r="B164" s="143" t="s">
        <v>521</v>
      </c>
      <c r="C164" s="135">
        <v>182</v>
      </c>
      <c r="D164" s="135">
        <v>132</v>
      </c>
      <c r="E164" s="135">
        <v>0</v>
      </c>
      <c r="F164" s="135">
        <v>50</v>
      </c>
      <c r="G164" s="135">
        <v>0</v>
      </c>
      <c r="H164" s="135">
        <v>0</v>
      </c>
      <c r="I164" s="135">
        <v>0</v>
      </c>
    </row>
    <row r="165" spans="1:9">
      <c r="A165" s="142" t="s">
        <v>775</v>
      </c>
      <c r="B165" s="143" t="s">
        <v>523</v>
      </c>
      <c r="C165" s="135">
        <v>14</v>
      </c>
      <c r="D165" s="135">
        <v>14</v>
      </c>
      <c r="E165" s="135">
        <v>0</v>
      </c>
      <c r="F165" s="135">
        <v>0</v>
      </c>
      <c r="G165" s="135">
        <v>0</v>
      </c>
      <c r="H165" s="135">
        <v>0</v>
      </c>
      <c r="I165" s="135">
        <v>0</v>
      </c>
    </row>
    <row r="166" spans="1:9">
      <c r="A166" s="142" t="s">
        <v>776</v>
      </c>
      <c r="B166" s="143" t="s">
        <v>777</v>
      </c>
      <c r="C166" s="135">
        <v>107</v>
      </c>
      <c r="D166" s="135">
        <v>107</v>
      </c>
      <c r="E166" s="135">
        <v>0</v>
      </c>
      <c r="F166" s="135">
        <v>0</v>
      </c>
      <c r="G166" s="135">
        <v>0</v>
      </c>
      <c r="H166" s="135">
        <v>0</v>
      </c>
      <c r="I166" s="135">
        <v>0</v>
      </c>
    </row>
    <row r="167" spans="1:9">
      <c r="A167" s="142" t="s">
        <v>778</v>
      </c>
      <c r="B167" s="143" t="s">
        <v>779</v>
      </c>
      <c r="C167" s="135">
        <v>108</v>
      </c>
      <c r="D167" s="135">
        <v>108</v>
      </c>
      <c r="E167" s="135">
        <v>0</v>
      </c>
      <c r="F167" s="135">
        <v>0</v>
      </c>
      <c r="G167" s="135">
        <v>0</v>
      </c>
      <c r="H167" s="135">
        <v>0</v>
      </c>
      <c r="I167" s="135">
        <v>0</v>
      </c>
    </row>
    <row r="168" spans="1:9">
      <c r="A168" s="142" t="s">
        <v>780</v>
      </c>
      <c r="B168" s="143" t="s">
        <v>781</v>
      </c>
      <c r="C168" s="135">
        <v>224</v>
      </c>
      <c r="D168" s="135">
        <v>224</v>
      </c>
      <c r="E168" s="135">
        <v>0</v>
      </c>
      <c r="F168" s="135">
        <v>0</v>
      </c>
      <c r="G168" s="135">
        <v>0</v>
      </c>
      <c r="H168" s="135">
        <v>0</v>
      </c>
      <c r="I168" s="135">
        <v>0</v>
      </c>
    </row>
    <row r="169" spans="1:9">
      <c r="A169" s="142" t="s">
        <v>782</v>
      </c>
      <c r="B169" s="143" t="s">
        <v>783</v>
      </c>
      <c r="C169" s="135">
        <v>14</v>
      </c>
      <c r="D169" s="135">
        <v>0</v>
      </c>
      <c r="E169" s="135">
        <v>0</v>
      </c>
      <c r="F169" s="135">
        <v>14</v>
      </c>
      <c r="G169" s="135">
        <v>0</v>
      </c>
      <c r="H169" s="135">
        <v>0</v>
      </c>
      <c r="I169" s="135">
        <v>0</v>
      </c>
    </row>
    <row r="170" spans="1:9">
      <c r="A170" s="142" t="s">
        <v>784</v>
      </c>
      <c r="B170" s="143" t="s">
        <v>785</v>
      </c>
      <c r="C170" s="135">
        <v>127</v>
      </c>
      <c r="D170" s="135">
        <v>127</v>
      </c>
      <c r="E170" s="135">
        <v>0</v>
      </c>
      <c r="F170" s="135">
        <v>0</v>
      </c>
      <c r="G170" s="135">
        <v>0</v>
      </c>
      <c r="H170" s="135">
        <v>0</v>
      </c>
      <c r="I170" s="135">
        <v>0</v>
      </c>
    </row>
    <row r="171" spans="1:9">
      <c r="A171" s="142" t="s">
        <v>786</v>
      </c>
      <c r="B171" s="143" t="s">
        <v>787</v>
      </c>
      <c r="C171" s="135">
        <v>249</v>
      </c>
      <c r="D171" s="135">
        <v>39</v>
      </c>
      <c r="E171" s="135">
        <v>0</v>
      </c>
      <c r="F171" s="135">
        <v>210</v>
      </c>
      <c r="G171" s="135">
        <v>0</v>
      </c>
      <c r="H171" s="135">
        <v>0</v>
      </c>
      <c r="I171" s="135">
        <v>0</v>
      </c>
    </row>
    <row r="172" spans="1:9">
      <c r="A172" s="142" t="s">
        <v>788</v>
      </c>
      <c r="B172" s="143" t="s">
        <v>789</v>
      </c>
      <c r="C172" s="135">
        <v>1190</v>
      </c>
      <c r="D172" s="135">
        <v>195</v>
      </c>
      <c r="E172" s="135">
        <v>6</v>
      </c>
      <c r="F172" s="135">
        <v>989</v>
      </c>
      <c r="G172" s="135">
        <v>0</v>
      </c>
      <c r="H172" s="135">
        <v>0</v>
      </c>
      <c r="I172" s="135">
        <v>0</v>
      </c>
    </row>
    <row r="173" spans="1:9">
      <c r="A173" s="142" t="s">
        <v>790</v>
      </c>
      <c r="B173" s="143" t="s">
        <v>791</v>
      </c>
      <c r="C173" s="135">
        <v>1190</v>
      </c>
      <c r="D173" s="135">
        <v>195</v>
      </c>
      <c r="E173" s="135">
        <v>6</v>
      </c>
      <c r="F173" s="135">
        <v>989</v>
      </c>
      <c r="G173" s="135">
        <v>0</v>
      </c>
      <c r="H173" s="135">
        <v>0</v>
      </c>
      <c r="I173" s="135">
        <v>0</v>
      </c>
    </row>
    <row r="174" spans="1:9">
      <c r="A174" s="142" t="s">
        <v>792</v>
      </c>
      <c r="B174" s="143" t="s">
        <v>793</v>
      </c>
      <c r="C174" s="135">
        <v>36</v>
      </c>
      <c r="D174" s="135">
        <v>36</v>
      </c>
      <c r="E174" s="135">
        <v>0</v>
      </c>
      <c r="F174" s="135">
        <v>0</v>
      </c>
      <c r="G174" s="135">
        <v>0</v>
      </c>
      <c r="H174" s="135">
        <v>0</v>
      </c>
      <c r="I174" s="135">
        <v>0</v>
      </c>
    </row>
    <row r="175" spans="1:9">
      <c r="A175" s="142" t="s">
        <v>794</v>
      </c>
      <c r="B175" s="143" t="s">
        <v>795</v>
      </c>
      <c r="C175" s="135">
        <v>30</v>
      </c>
      <c r="D175" s="135">
        <v>30</v>
      </c>
      <c r="E175" s="135">
        <v>0</v>
      </c>
      <c r="F175" s="135">
        <v>0</v>
      </c>
      <c r="G175" s="135">
        <v>0</v>
      </c>
      <c r="H175" s="135">
        <v>0</v>
      </c>
      <c r="I175" s="135">
        <v>0</v>
      </c>
    </row>
    <row r="176" spans="1:9">
      <c r="A176" s="142" t="s">
        <v>796</v>
      </c>
      <c r="B176" s="143" t="s">
        <v>797</v>
      </c>
      <c r="C176" s="135">
        <v>6</v>
      </c>
      <c r="D176" s="135">
        <v>6</v>
      </c>
      <c r="E176" s="135">
        <v>0</v>
      </c>
      <c r="F176" s="135">
        <v>0</v>
      </c>
      <c r="G176" s="135">
        <v>0</v>
      </c>
      <c r="H176" s="135">
        <v>0</v>
      </c>
      <c r="I176" s="135">
        <v>0</v>
      </c>
    </row>
    <row r="177" spans="1:9">
      <c r="A177" s="142" t="s">
        <v>798</v>
      </c>
      <c r="B177" s="143" t="s">
        <v>799</v>
      </c>
      <c r="C177" s="135">
        <v>833</v>
      </c>
      <c r="D177" s="135">
        <v>833</v>
      </c>
      <c r="E177" s="135">
        <v>0</v>
      </c>
      <c r="F177" s="135">
        <v>0</v>
      </c>
      <c r="G177" s="135">
        <v>0</v>
      </c>
      <c r="H177" s="135">
        <v>0</v>
      </c>
      <c r="I177" s="135">
        <v>0</v>
      </c>
    </row>
    <row r="178" spans="1:9">
      <c r="A178" s="142" t="s">
        <v>800</v>
      </c>
      <c r="B178" s="143" t="s">
        <v>801</v>
      </c>
      <c r="C178" s="135">
        <v>833</v>
      </c>
      <c r="D178" s="135">
        <v>833</v>
      </c>
      <c r="E178" s="135">
        <v>0</v>
      </c>
      <c r="F178" s="135">
        <v>0</v>
      </c>
      <c r="G178" s="135">
        <v>0</v>
      </c>
      <c r="H178" s="135">
        <v>0</v>
      </c>
      <c r="I178" s="135">
        <v>0</v>
      </c>
    </row>
    <row r="179" spans="1:9">
      <c r="A179" s="142" t="s">
        <v>802</v>
      </c>
      <c r="B179" s="143" t="s">
        <v>803</v>
      </c>
      <c r="C179" s="135">
        <v>10</v>
      </c>
      <c r="D179" s="135">
        <v>10</v>
      </c>
      <c r="E179" s="135">
        <v>0</v>
      </c>
      <c r="F179" s="135">
        <v>0</v>
      </c>
      <c r="G179" s="135">
        <v>0</v>
      </c>
      <c r="H179" s="135">
        <v>0</v>
      </c>
      <c r="I179" s="135">
        <v>0</v>
      </c>
    </row>
    <row r="180" spans="1:9">
      <c r="A180" s="142" t="s">
        <v>804</v>
      </c>
      <c r="B180" s="143" t="s">
        <v>805</v>
      </c>
      <c r="C180" s="135">
        <v>10</v>
      </c>
      <c r="D180" s="135">
        <v>10</v>
      </c>
      <c r="E180" s="135">
        <v>0</v>
      </c>
      <c r="F180" s="135">
        <v>0</v>
      </c>
      <c r="G180" s="135">
        <v>0</v>
      </c>
      <c r="H180" s="135">
        <v>0</v>
      </c>
      <c r="I180" s="135">
        <v>0</v>
      </c>
    </row>
    <row r="181" spans="1:9">
      <c r="A181" s="142" t="s">
        <v>806</v>
      </c>
      <c r="B181" s="143" t="s">
        <v>807</v>
      </c>
      <c r="C181" s="135">
        <v>103</v>
      </c>
      <c r="D181" s="135">
        <v>36</v>
      </c>
      <c r="E181" s="135">
        <v>50</v>
      </c>
      <c r="F181" s="135">
        <v>17</v>
      </c>
      <c r="G181" s="135">
        <v>0</v>
      </c>
      <c r="H181" s="135">
        <v>0</v>
      </c>
      <c r="I181" s="135">
        <v>0</v>
      </c>
    </row>
    <row r="182" spans="1:9">
      <c r="A182" s="142" t="s">
        <v>808</v>
      </c>
      <c r="B182" s="143" t="s">
        <v>809</v>
      </c>
      <c r="C182" s="135">
        <v>20</v>
      </c>
      <c r="D182" s="135">
        <v>3</v>
      </c>
      <c r="E182" s="135">
        <v>0</v>
      </c>
      <c r="F182" s="135">
        <v>17</v>
      </c>
      <c r="G182" s="135">
        <v>0</v>
      </c>
      <c r="H182" s="135">
        <v>0</v>
      </c>
      <c r="I182" s="135">
        <v>0</v>
      </c>
    </row>
    <row r="183" spans="1:9">
      <c r="A183" s="142" t="s">
        <v>810</v>
      </c>
      <c r="B183" s="143" t="s">
        <v>811</v>
      </c>
      <c r="C183" s="135">
        <v>50</v>
      </c>
      <c r="D183" s="135">
        <v>0</v>
      </c>
      <c r="E183" s="135">
        <v>50</v>
      </c>
      <c r="F183" s="135">
        <v>0</v>
      </c>
      <c r="G183" s="135">
        <v>0</v>
      </c>
      <c r="H183" s="135">
        <v>0</v>
      </c>
      <c r="I183" s="135">
        <v>0</v>
      </c>
    </row>
    <row r="184" ht="28.8" spans="1:9">
      <c r="A184" s="142" t="s">
        <v>812</v>
      </c>
      <c r="B184" s="143" t="s">
        <v>813</v>
      </c>
      <c r="C184" s="135">
        <v>33</v>
      </c>
      <c r="D184" s="135">
        <v>33</v>
      </c>
      <c r="E184" s="135">
        <v>0</v>
      </c>
      <c r="F184" s="135">
        <v>0</v>
      </c>
      <c r="G184" s="135">
        <v>0</v>
      </c>
      <c r="H184" s="135">
        <v>0</v>
      </c>
      <c r="I184" s="135">
        <v>0</v>
      </c>
    </row>
    <row r="185" spans="1:9">
      <c r="A185" s="142" t="s">
        <v>814</v>
      </c>
      <c r="B185" s="143" t="s">
        <v>815</v>
      </c>
      <c r="C185" s="135">
        <v>35861</v>
      </c>
      <c r="D185" s="135">
        <v>34872</v>
      </c>
      <c r="E185" s="135">
        <v>20</v>
      </c>
      <c r="F185" s="135">
        <v>969</v>
      </c>
      <c r="G185" s="135">
        <v>0</v>
      </c>
      <c r="H185" s="135">
        <v>0</v>
      </c>
      <c r="I185" s="135">
        <v>0</v>
      </c>
    </row>
    <row r="186" spans="1:9">
      <c r="A186" s="142" t="s">
        <v>816</v>
      </c>
      <c r="B186" s="143" t="s">
        <v>817</v>
      </c>
      <c r="C186" s="135">
        <v>1188</v>
      </c>
      <c r="D186" s="135">
        <v>1188</v>
      </c>
      <c r="E186" s="135">
        <v>0</v>
      </c>
      <c r="F186" s="135">
        <v>0</v>
      </c>
      <c r="G186" s="135">
        <v>0</v>
      </c>
      <c r="H186" s="135">
        <v>0</v>
      </c>
      <c r="I186" s="135">
        <v>0</v>
      </c>
    </row>
    <row r="187" spans="1:9">
      <c r="A187" s="142" t="s">
        <v>818</v>
      </c>
      <c r="B187" s="143" t="s">
        <v>521</v>
      </c>
      <c r="C187" s="135">
        <v>160</v>
      </c>
      <c r="D187" s="135">
        <v>160</v>
      </c>
      <c r="E187" s="135">
        <v>0</v>
      </c>
      <c r="F187" s="135">
        <v>0</v>
      </c>
      <c r="G187" s="135">
        <v>0</v>
      </c>
      <c r="H187" s="135">
        <v>0</v>
      </c>
      <c r="I187" s="135">
        <v>0</v>
      </c>
    </row>
    <row r="188" spans="1:9">
      <c r="A188" s="142" t="s">
        <v>819</v>
      </c>
      <c r="B188" s="143" t="s">
        <v>523</v>
      </c>
      <c r="C188" s="135">
        <v>52</v>
      </c>
      <c r="D188" s="135">
        <v>52</v>
      </c>
      <c r="E188" s="135">
        <v>0</v>
      </c>
      <c r="F188" s="135">
        <v>0</v>
      </c>
      <c r="G188" s="135">
        <v>0</v>
      </c>
      <c r="H188" s="135">
        <v>0</v>
      </c>
      <c r="I188" s="135">
        <v>0</v>
      </c>
    </row>
    <row r="189" spans="1:9">
      <c r="A189" s="142" t="s">
        <v>820</v>
      </c>
      <c r="B189" s="143" t="s">
        <v>821</v>
      </c>
      <c r="C189" s="135">
        <v>9</v>
      </c>
      <c r="D189" s="135">
        <v>9</v>
      </c>
      <c r="E189" s="135">
        <v>0</v>
      </c>
      <c r="F189" s="135">
        <v>0</v>
      </c>
      <c r="G189" s="135">
        <v>0</v>
      </c>
      <c r="H189" s="135">
        <v>0</v>
      </c>
      <c r="I189" s="135">
        <v>0</v>
      </c>
    </row>
    <row r="190" spans="1:9">
      <c r="A190" s="142" t="s">
        <v>822</v>
      </c>
      <c r="B190" s="143" t="s">
        <v>823</v>
      </c>
      <c r="C190" s="135">
        <v>253</v>
      </c>
      <c r="D190" s="135">
        <v>253</v>
      </c>
      <c r="E190" s="135">
        <v>0</v>
      </c>
      <c r="F190" s="135">
        <v>0</v>
      </c>
      <c r="G190" s="135">
        <v>0</v>
      </c>
      <c r="H190" s="135">
        <v>0</v>
      </c>
      <c r="I190" s="135">
        <v>0</v>
      </c>
    </row>
    <row r="191" spans="1:9">
      <c r="A191" s="142" t="s">
        <v>824</v>
      </c>
      <c r="B191" s="143" t="s">
        <v>825</v>
      </c>
      <c r="C191" s="135">
        <v>131</v>
      </c>
      <c r="D191" s="135">
        <v>131</v>
      </c>
      <c r="E191" s="135">
        <v>0</v>
      </c>
      <c r="F191" s="135">
        <v>0</v>
      </c>
      <c r="G191" s="135">
        <v>0</v>
      </c>
      <c r="H191" s="135">
        <v>0</v>
      </c>
      <c r="I191" s="135">
        <v>0</v>
      </c>
    </row>
    <row r="192" spans="1:9">
      <c r="A192" s="142" t="s">
        <v>826</v>
      </c>
      <c r="B192" s="143" t="s">
        <v>531</v>
      </c>
      <c r="C192" s="135">
        <v>562</v>
      </c>
      <c r="D192" s="135">
        <v>562</v>
      </c>
      <c r="E192" s="135">
        <v>0</v>
      </c>
      <c r="F192" s="135">
        <v>0</v>
      </c>
      <c r="G192" s="135">
        <v>0</v>
      </c>
      <c r="H192" s="135">
        <v>0</v>
      </c>
      <c r="I192" s="135">
        <v>0</v>
      </c>
    </row>
    <row r="193" ht="28.8" spans="1:9">
      <c r="A193" s="142" t="s">
        <v>827</v>
      </c>
      <c r="B193" s="143" t="s">
        <v>828</v>
      </c>
      <c r="C193" s="135">
        <v>21</v>
      </c>
      <c r="D193" s="135">
        <v>21</v>
      </c>
      <c r="E193" s="135">
        <v>0</v>
      </c>
      <c r="F193" s="135">
        <v>0</v>
      </c>
      <c r="G193" s="135">
        <v>0</v>
      </c>
      <c r="H193" s="135">
        <v>0</v>
      </c>
      <c r="I193" s="135">
        <v>0</v>
      </c>
    </row>
    <row r="194" spans="1:9">
      <c r="A194" s="142" t="s">
        <v>829</v>
      </c>
      <c r="B194" s="143" t="s">
        <v>830</v>
      </c>
      <c r="C194" s="135">
        <v>1524</v>
      </c>
      <c r="D194" s="135">
        <v>1507</v>
      </c>
      <c r="E194" s="135">
        <v>0</v>
      </c>
      <c r="F194" s="135">
        <v>17</v>
      </c>
      <c r="G194" s="135">
        <v>0</v>
      </c>
      <c r="H194" s="135">
        <v>0</v>
      </c>
      <c r="I194" s="135">
        <v>0</v>
      </c>
    </row>
    <row r="195" spans="1:9">
      <c r="A195" s="142" t="s">
        <v>831</v>
      </c>
      <c r="B195" s="143" t="s">
        <v>521</v>
      </c>
      <c r="C195" s="135">
        <v>103</v>
      </c>
      <c r="D195" s="135">
        <v>103</v>
      </c>
      <c r="E195" s="135">
        <v>0</v>
      </c>
      <c r="F195" s="135">
        <v>0</v>
      </c>
      <c r="G195" s="135">
        <v>0</v>
      </c>
      <c r="H195" s="135">
        <v>0</v>
      </c>
      <c r="I195" s="135">
        <v>0</v>
      </c>
    </row>
    <row r="196" spans="1:9">
      <c r="A196" s="142" t="s">
        <v>832</v>
      </c>
      <c r="B196" s="143" t="s">
        <v>523</v>
      </c>
      <c r="C196" s="135">
        <v>35</v>
      </c>
      <c r="D196" s="135">
        <v>35</v>
      </c>
      <c r="E196" s="135">
        <v>0</v>
      </c>
      <c r="F196" s="135">
        <v>0</v>
      </c>
      <c r="G196" s="135">
        <v>0</v>
      </c>
      <c r="H196" s="135">
        <v>0</v>
      </c>
      <c r="I196" s="135">
        <v>0</v>
      </c>
    </row>
    <row r="197" spans="1:9">
      <c r="A197" s="142" t="s">
        <v>833</v>
      </c>
      <c r="B197" s="143" t="s">
        <v>834</v>
      </c>
      <c r="C197" s="135">
        <v>10</v>
      </c>
      <c r="D197" s="135">
        <v>10</v>
      </c>
      <c r="E197" s="135">
        <v>0</v>
      </c>
      <c r="F197" s="135">
        <v>0</v>
      </c>
      <c r="G197" s="135">
        <v>0</v>
      </c>
      <c r="H197" s="135">
        <v>0</v>
      </c>
      <c r="I197" s="135">
        <v>0</v>
      </c>
    </row>
    <row r="198" spans="1:9">
      <c r="A198" s="142" t="s">
        <v>835</v>
      </c>
      <c r="B198" s="143" t="s">
        <v>836</v>
      </c>
      <c r="C198" s="135">
        <v>7</v>
      </c>
      <c r="D198" s="135">
        <v>7</v>
      </c>
      <c r="E198" s="135">
        <v>0</v>
      </c>
      <c r="F198" s="135">
        <v>0</v>
      </c>
      <c r="G198" s="135">
        <v>0</v>
      </c>
      <c r="H198" s="135">
        <v>0</v>
      </c>
      <c r="I198" s="135">
        <v>0</v>
      </c>
    </row>
    <row r="199" spans="1:9">
      <c r="A199" s="142" t="s">
        <v>837</v>
      </c>
      <c r="B199" s="143" t="s">
        <v>838</v>
      </c>
      <c r="C199" s="135">
        <v>1200</v>
      </c>
      <c r="D199" s="135">
        <v>1200</v>
      </c>
      <c r="E199" s="135">
        <v>0</v>
      </c>
      <c r="F199" s="135">
        <v>0</v>
      </c>
      <c r="G199" s="135">
        <v>0</v>
      </c>
      <c r="H199" s="135">
        <v>0</v>
      </c>
      <c r="I199" s="135">
        <v>0</v>
      </c>
    </row>
    <row r="200" spans="1:9">
      <c r="A200" s="142" t="s">
        <v>839</v>
      </c>
      <c r="B200" s="143" t="s">
        <v>840</v>
      </c>
      <c r="C200" s="135">
        <v>169</v>
      </c>
      <c r="D200" s="135">
        <v>152</v>
      </c>
      <c r="E200" s="135">
        <v>0</v>
      </c>
      <c r="F200" s="135">
        <v>17</v>
      </c>
      <c r="G200" s="135">
        <v>0</v>
      </c>
      <c r="H200" s="135">
        <v>0</v>
      </c>
      <c r="I200" s="135">
        <v>0</v>
      </c>
    </row>
    <row r="201" spans="1:9">
      <c r="A201" s="142" t="s">
        <v>841</v>
      </c>
      <c r="B201" s="143" t="s">
        <v>842</v>
      </c>
      <c r="C201" s="135">
        <v>16684</v>
      </c>
      <c r="D201" s="135">
        <v>16684</v>
      </c>
      <c r="E201" s="135">
        <v>0</v>
      </c>
      <c r="F201" s="135">
        <v>0</v>
      </c>
      <c r="G201" s="135">
        <v>0</v>
      </c>
      <c r="H201" s="135">
        <v>0</v>
      </c>
      <c r="I201" s="135">
        <v>0</v>
      </c>
    </row>
    <row r="202" spans="1:9">
      <c r="A202" s="142" t="s">
        <v>843</v>
      </c>
      <c r="B202" s="143" t="s">
        <v>844</v>
      </c>
      <c r="C202" s="135">
        <v>1547</v>
      </c>
      <c r="D202" s="135">
        <v>1547</v>
      </c>
      <c r="E202" s="135">
        <v>0</v>
      </c>
      <c r="F202" s="135">
        <v>0</v>
      </c>
      <c r="G202" s="135">
        <v>0</v>
      </c>
      <c r="H202" s="135">
        <v>0</v>
      </c>
      <c r="I202" s="135">
        <v>0</v>
      </c>
    </row>
    <row r="203" spans="1:9">
      <c r="A203" s="142" t="s">
        <v>845</v>
      </c>
      <c r="B203" s="143" t="s">
        <v>846</v>
      </c>
      <c r="C203" s="135">
        <v>2837</v>
      </c>
      <c r="D203" s="135">
        <v>2837</v>
      </c>
      <c r="E203" s="135">
        <v>0</v>
      </c>
      <c r="F203" s="135">
        <v>0</v>
      </c>
      <c r="G203" s="135">
        <v>0</v>
      </c>
      <c r="H203" s="135">
        <v>0</v>
      </c>
      <c r="I203" s="135">
        <v>0</v>
      </c>
    </row>
    <row r="204" ht="28.8" spans="1:9">
      <c r="A204" s="142" t="s">
        <v>847</v>
      </c>
      <c r="B204" s="143" t="s">
        <v>848</v>
      </c>
      <c r="C204" s="135">
        <v>7447</v>
      </c>
      <c r="D204" s="135">
        <v>7447</v>
      </c>
      <c r="E204" s="135">
        <v>0</v>
      </c>
      <c r="F204" s="135">
        <v>0</v>
      </c>
      <c r="G204" s="135">
        <v>0</v>
      </c>
      <c r="H204" s="135">
        <v>0</v>
      </c>
      <c r="I204" s="135">
        <v>0</v>
      </c>
    </row>
    <row r="205" ht="28.8" spans="1:9">
      <c r="A205" s="142" t="s">
        <v>849</v>
      </c>
      <c r="B205" s="143" t="s">
        <v>850</v>
      </c>
      <c r="C205" s="135">
        <v>823</v>
      </c>
      <c r="D205" s="135">
        <v>823</v>
      </c>
      <c r="E205" s="135">
        <v>0</v>
      </c>
      <c r="F205" s="135">
        <v>0</v>
      </c>
      <c r="G205" s="135">
        <v>0</v>
      </c>
      <c r="H205" s="135">
        <v>0</v>
      </c>
      <c r="I205" s="135">
        <v>0</v>
      </c>
    </row>
    <row r="206" ht="28.8" spans="1:9">
      <c r="A206" s="142" t="s">
        <v>851</v>
      </c>
      <c r="B206" s="143" t="s">
        <v>852</v>
      </c>
      <c r="C206" s="135">
        <v>4030</v>
      </c>
      <c r="D206" s="135">
        <v>4030</v>
      </c>
      <c r="E206" s="135">
        <v>0</v>
      </c>
      <c r="F206" s="135">
        <v>0</v>
      </c>
      <c r="G206" s="135">
        <v>0</v>
      </c>
      <c r="H206" s="135">
        <v>0</v>
      </c>
      <c r="I206" s="135">
        <v>0</v>
      </c>
    </row>
    <row r="207" spans="1:9">
      <c r="A207" s="142" t="s">
        <v>853</v>
      </c>
      <c r="B207" s="143" t="s">
        <v>854</v>
      </c>
      <c r="C207" s="135">
        <v>1468</v>
      </c>
      <c r="D207" s="135">
        <v>1338</v>
      </c>
      <c r="E207" s="135">
        <v>0</v>
      </c>
      <c r="F207" s="135">
        <v>130</v>
      </c>
      <c r="G207" s="135">
        <v>0</v>
      </c>
      <c r="H207" s="135">
        <v>0</v>
      </c>
      <c r="I207" s="135">
        <v>0</v>
      </c>
    </row>
    <row r="208" spans="1:9">
      <c r="A208" s="142" t="s">
        <v>855</v>
      </c>
      <c r="B208" s="143" t="s">
        <v>856</v>
      </c>
      <c r="C208" s="135">
        <v>30</v>
      </c>
      <c r="D208" s="135">
        <v>30</v>
      </c>
      <c r="E208" s="135">
        <v>0</v>
      </c>
      <c r="F208" s="135">
        <v>0</v>
      </c>
      <c r="G208" s="135">
        <v>0</v>
      </c>
      <c r="H208" s="135">
        <v>0</v>
      </c>
      <c r="I208" s="135">
        <v>0</v>
      </c>
    </row>
    <row r="209" spans="1:9">
      <c r="A209" s="142" t="s">
        <v>857</v>
      </c>
      <c r="B209" s="143" t="s">
        <v>858</v>
      </c>
      <c r="C209" s="135">
        <v>1438</v>
      </c>
      <c r="D209" s="135">
        <v>1308</v>
      </c>
      <c r="E209" s="135">
        <v>0</v>
      </c>
      <c r="F209" s="135">
        <v>130</v>
      </c>
      <c r="G209" s="135">
        <v>0</v>
      </c>
      <c r="H209" s="135">
        <v>0</v>
      </c>
      <c r="I209" s="135">
        <v>0</v>
      </c>
    </row>
    <row r="210" spans="1:9">
      <c r="A210" s="142" t="s">
        <v>859</v>
      </c>
      <c r="B210" s="143" t="s">
        <v>860</v>
      </c>
      <c r="C210" s="135">
        <v>3280</v>
      </c>
      <c r="D210" s="135">
        <v>3224</v>
      </c>
      <c r="E210" s="135">
        <v>0</v>
      </c>
      <c r="F210" s="135">
        <v>56</v>
      </c>
      <c r="G210" s="135">
        <v>0</v>
      </c>
      <c r="H210" s="135">
        <v>0</v>
      </c>
      <c r="I210" s="135">
        <v>0</v>
      </c>
    </row>
    <row r="211" spans="1:9">
      <c r="A211" s="142" t="s">
        <v>861</v>
      </c>
      <c r="B211" s="143" t="s">
        <v>862</v>
      </c>
      <c r="C211" s="135">
        <v>94</v>
      </c>
      <c r="D211" s="135">
        <v>94</v>
      </c>
      <c r="E211" s="135">
        <v>0</v>
      </c>
      <c r="F211" s="135">
        <v>0</v>
      </c>
      <c r="G211" s="135">
        <v>0</v>
      </c>
      <c r="H211" s="135">
        <v>0</v>
      </c>
      <c r="I211" s="135">
        <v>0</v>
      </c>
    </row>
    <row r="212" spans="1:9">
      <c r="A212" s="142" t="s">
        <v>863</v>
      </c>
      <c r="B212" s="143" t="s">
        <v>864</v>
      </c>
      <c r="C212" s="135">
        <v>1658</v>
      </c>
      <c r="D212" s="135">
        <v>1658</v>
      </c>
      <c r="E212" s="135">
        <v>0</v>
      </c>
      <c r="F212" s="135">
        <v>0</v>
      </c>
      <c r="G212" s="135">
        <v>0</v>
      </c>
      <c r="H212" s="135">
        <v>0</v>
      </c>
      <c r="I212" s="135">
        <v>0</v>
      </c>
    </row>
    <row r="213" spans="1:9">
      <c r="A213" s="142" t="s">
        <v>865</v>
      </c>
      <c r="B213" s="143" t="s">
        <v>866</v>
      </c>
      <c r="C213" s="135">
        <v>1528</v>
      </c>
      <c r="D213" s="135">
        <v>1472</v>
      </c>
      <c r="E213" s="135">
        <v>0</v>
      </c>
      <c r="F213" s="135">
        <v>56</v>
      </c>
      <c r="G213" s="135">
        <v>0</v>
      </c>
      <c r="H213" s="135">
        <v>0</v>
      </c>
      <c r="I213" s="135">
        <v>0</v>
      </c>
    </row>
    <row r="214" spans="1:9">
      <c r="A214" s="142" t="s">
        <v>867</v>
      </c>
      <c r="B214" s="143" t="s">
        <v>868</v>
      </c>
      <c r="C214" s="135">
        <v>510</v>
      </c>
      <c r="D214" s="135">
        <v>495</v>
      </c>
      <c r="E214" s="135">
        <v>0</v>
      </c>
      <c r="F214" s="135">
        <v>15</v>
      </c>
      <c r="G214" s="135">
        <v>0</v>
      </c>
      <c r="H214" s="135">
        <v>0</v>
      </c>
      <c r="I214" s="135">
        <v>0</v>
      </c>
    </row>
    <row r="215" spans="1:9">
      <c r="A215" s="142" t="s">
        <v>869</v>
      </c>
      <c r="B215" s="143" t="s">
        <v>870</v>
      </c>
      <c r="C215" s="135">
        <v>91</v>
      </c>
      <c r="D215" s="135">
        <v>91</v>
      </c>
      <c r="E215" s="135">
        <v>0</v>
      </c>
      <c r="F215" s="135">
        <v>0</v>
      </c>
      <c r="G215" s="135">
        <v>0</v>
      </c>
      <c r="H215" s="135">
        <v>0</v>
      </c>
      <c r="I215" s="135">
        <v>0</v>
      </c>
    </row>
    <row r="216" ht="28.8" spans="1:9">
      <c r="A216" s="142" t="s">
        <v>871</v>
      </c>
      <c r="B216" s="143" t="s">
        <v>872</v>
      </c>
      <c r="C216" s="135">
        <v>90</v>
      </c>
      <c r="D216" s="135">
        <v>90</v>
      </c>
      <c r="E216" s="135">
        <v>0</v>
      </c>
      <c r="F216" s="135">
        <v>0</v>
      </c>
      <c r="G216" s="135">
        <v>0</v>
      </c>
      <c r="H216" s="135">
        <v>0</v>
      </c>
      <c r="I216" s="135">
        <v>0</v>
      </c>
    </row>
    <row r="217" ht="28.8" spans="1:9">
      <c r="A217" s="142" t="s">
        <v>873</v>
      </c>
      <c r="B217" s="143" t="s">
        <v>874</v>
      </c>
      <c r="C217" s="135">
        <v>2</v>
      </c>
      <c r="D217" s="135">
        <v>2</v>
      </c>
      <c r="E217" s="135">
        <v>0</v>
      </c>
      <c r="F217" s="135">
        <v>0</v>
      </c>
      <c r="G217" s="135">
        <v>0</v>
      </c>
      <c r="H217" s="135">
        <v>0</v>
      </c>
      <c r="I217" s="135">
        <v>0</v>
      </c>
    </row>
    <row r="218" spans="1:9">
      <c r="A218" s="142" t="s">
        <v>875</v>
      </c>
      <c r="B218" s="143" t="s">
        <v>876</v>
      </c>
      <c r="C218" s="135">
        <v>126</v>
      </c>
      <c r="D218" s="135">
        <v>114</v>
      </c>
      <c r="E218" s="135">
        <v>0</v>
      </c>
      <c r="F218" s="135">
        <v>12</v>
      </c>
      <c r="G218" s="135">
        <v>0</v>
      </c>
      <c r="H218" s="135">
        <v>0</v>
      </c>
      <c r="I218" s="135">
        <v>0</v>
      </c>
    </row>
    <row r="219" spans="1:9">
      <c r="A219" s="142" t="s">
        <v>877</v>
      </c>
      <c r="B219" s="143" t="s">
        <v>878</v>
      </c>
      <c r="C219" s="135">
        <v>87</v>
      </c>
      <c r="D219" s="135">
        <v>84</v>
      </c>
      <c r="E219" s="135">
        <v>0</v>
      </c>
      <c r="F219" s="135">
        <v>3</v>
      </c>
      <c r="G219" s="135">
        <v>0</v>
      </c>
      <c r="H219" s="135">
        <v>0</v>
      </c>
      <c r="I219" s="135">
        <v>0</v>
      </c>
    </row>
    <row r="220" spans="1:9">
      <c r="A220" s="142" t="s">
        <v>879</v>
      </c>
      <c r="B220" s="143" t="s">
        <v>880</v>
      </c>
      <c r="C220" s="135">
        <v>114</v>
      </c>
      <c r="D220" s="135">
        <v>114</v>
      </c>
      <c r="E220" s="135">
        <v>0</v>
      </c>
      <c r="F220" s="135">
        <v>0</v>
      </c>
      <c r="G220" s="135">
        <v>0</v>
      </c>
      <c r="H220" s="135">
        <v>0</v>
      </c>
      <c r="I220" s="135">
        <v>0</v>
      </c>
    </row>
    <row r="221" spans="1:9">
      <c r="A221" s="142" t="s">
        <v>881</v>
      </c>
      <c r="B221" s="143" t="s">
        <v>882</v>
      </c>
      <c r="C221" s="135">
        <v>826</v>
      </c>
      <c r="D221" s="135">
        <v>799</v>
      </c>
      <c r="E221" s="135">
        <v>0</v>
      </c>
      <c r="F221" s="135">
        <v>27</v>
      </c>
      <c r="G221" s="135">
        <v>0</v>
      </c>
      <c r="H221" s="135">
        <v>0</v>
      </c>
      <c r="I221" s="135">
        <v>0</v>
      </c>
    </row>
    <row r="222" spans="1:9">
      <c r="A222" s="142" t="s">
        <v>883</v>
      </c>
      <c r="B222" s="143" t="s">
        <v>884</v>
      </c>
      <c r="C222" s="135">
        <v>43</v>
      </c>
      <c r="D222" s="135">
        <v>33</v>
      </c>
      <c r="E222" s="135">
        <v>0</v>
      </c>
      <c r="F222" s="135">
        <v>10</v>
      </c>
      <c r="G222" s="135">
        <v>0</v>
      </c>
      <c r="H222" s="135">
        <v>0</v>
      </c>
      <c r="I222" s="135">
        <v>0</v>
      </c>
    </row>
    <row r="223" spans="1:9">
      <c r="A223" s="142" t="s">
        <v>885</v>
      </c>
      <c r="B223" s="143" t="s">
        <v>886</v>
      </c>
      <c r="C223" s="135">
        <v>750</v>
      </c>
      <c r="D223" s="135">
        <v>733</v>
      </c>
      <c r="E223" s="135">
        <v>0</v>
      </c>
      <c r="F223" s="135">
        <v>17</v>
      </c>
      <c r="G223" s="135">
        <v>0</v>
      </c>
      <c r="H223" s="135">
        <v>0</v>
      </c>
      <c r="I223" s="135">
        <v>0</v>
      </c>
    </row>
    <row r="224" spans="1:9">
      <c r="A224" s="142" t="s">
        <v>887</v>
      </c>
      <c r="B224" s="143" t="s">
        <v>888</v>
      </c>
      <c r="C224" s="135">
        <v>33</v>
      </c>
      <c r="D224" s="135">
        <v>33</v>
      </c>
      <c r="E224" s="135">
        <v>0</v>
      </c>
      <c r="F224" s="135">
        <v>0</v>
      </c>
      <c r="G224" s="135">
        <v>0</v>
      </c>
      <c r="H224" s="135">
        <v>0</v>
      </c>
      <c r="I224" s="135">
        <v>0</v>
      </c>
    </row>
    <row r="225" spans="1:9">
      <c r="A225" s="142" t="s">
        <v>889</v>
      </c>
      <c r="B225" s="143" t="s">
        <v>890</v>
      </c>
      <c r="C225" s="135">
        <v>1151</v>
      </c>
      <c r="D225" s="135">
        <v>1080</v>
      </c>
      <c r="E225" s="135">
        <v>0</v>
      </c>
      <c r="F225" s="135">
        <v>71</v>
      </c>
      <c r="G225" s="135">
        <v>0</v>
      </c>
      <c r="H225" s="135">
        <v>0</v>
      </c>
      <c r="I225" s="135">
        <v>0</v>
      </c>
    </row>
    <row r="226" spans="1:9">
      <c r="A226" s="142" t="s">
        <v>891</v>
      </c>
      <c r="B226" s="143" t="s">
        <v>521</v>
      </c>
      <c r="C226" s="135">
        <v>84</v>
      </c>
      <c r="D226" s="135">
        <v>84</v>
      </c>
      <c r="E226" s="135">
        <v>0</v>
      </c>
      <c r="F226" s="135">
        <v>0</v>
      </c>
      <c r="G226" s="135">
        <v>0</v>
      </c>
      <c r="H226" s="135">
        <v>0</v>
      </c>
      <c r="I226" s="135">
        <v>0</v>
      </c>
    </row>
    <row r="227" spans="1:9">
      <c r="A227" s="142" t="s">
        <v>892</v>
      </c>
      <c r="B227" s="143" t="s">
        <v>893</v>
      </c>
      <c r="C227" s="135">
        <v>234</v>
      </c>
      <c r="D227" s="135">
        <v>234</v>
      </c>
      <c r="E227" s="135">
        <v>0</v>
      </c>
      <c r="F227" s="135">
        <v>0</v>
      </c>
      <c r="G227" s="135">
        <v>0</v>
      </c>
      <c r="H227" s="135">
        <v>0</v>
      </c>
      <c r="I227" s="135">
        <v>0</v>
      </c>
    </row>
    <row r="228" spans="1:9">
      <c r="A228" s="142" t="s">
        <v>894</v>
      </c>
      <c r="B228" s="143" t="s">
        <v>895</v>
      </c>
      <c r="C228" s="135">
        <v>59</v>
      </c>
      <c r="D228" s="135">
        <v>38</v>
      </c>
      <c r="E228" s="135">
        <v>0</v>
      </c>
      <c r="F228" s="135">
        <v>21</v>
      </c>
      <c r="G228" s="135">
        <v>0</v>
      </c>
      <c r="H228" s="135">
        <v>0</v>
      </c>
      <c r="I228" s="135">
        <v>0</v>
      </c>
    </row>
    <row r="229" spans="1:9">
      <c r="A229" s="142" t="s">
        <v>896</v>
      </c>
      <c r="B229" s="143" t="s">
        <v>897</v>
      </c>
      <c r="C229" s="135">
        <v>4</v>
      </c>
      <c r="D229" s="135">
        <v>4</v>
      </c>
      <c r="E229" s="135">
        <v>0</v>
      </c>
      <c r="F229" s="135">
        <v>0</v>
      </c>
      <c r="G229" s="135">
        <v>0</v>
      </c>
      <c r="H229" s="135">
        <v>0</v>
      </c>
      <c r="I229" s="135">
        <v>0</v>
      </c>
    </row>
    <row r="230" spans="1:9">
      <c r="A230" s="142" t="s">
        <v>898</v>
      </c>
      <c r="B230" s="143" t="s">
        <v>899</v>
      </c>
      <c r="C230" s="135">
        <v>609</v>
      </c>
      <c r="D230" s="135">
        <v>559</v>
      </c>
      <c r="E230" s="135">
        <v>0</v>
      </c>
      <c r="F230" s="135">
        <v>50</v>
      </c>
      <c r="G230" s="135">
        <v>0</v>
      </c>
      <c r="H230" s="135">
        <v>0</v>
      </c>
      <c r="I230" s="135">
        <v>0</v>
      </c>
    </row>
    <row r="231" spans="1:9">
      <c r="A231" s="142" t="s">
        <v>900</v>
      </c>
      <c r="B231" s="143" t="s">
        <v>901</v>
      </c>
      <c r="C231" s="135">
        <v>161</v>
      </c>
      <c r="D231" s="135">
        <v>161</v>
      </c>
      <c r="E231" s="135">
        <v>0</v>
      </c>
      <c r="F231" s="135">
        <v>0</v>
      </c>
      <c r="G231" s="135">
        <v>0</v>
      </c>
      <c r="H231" s="135">
        <v>0</v>
      </c>
      <c r="I231" s="135">
        <v>0</v>
      </c>
    </row>
    <row r="232" spans="1:9">
      <c r="A232" s="142" t="s">
        <v>902</v>
      </c>
      <c r="B232" s="143" t="s">
        <v>903</v>
      </c>
      <c r="C232" s="135">
        <v>2690</v>
      </c>
      <c r="D232" s="135">
        <v>2089</v>
      </c>
      <c r="E232" s="135">
        <v>0</v>
      </c>
      <c r="F232" s="135">
        <v>601</v>
      </c>
      <c r="G232" s="135">
        <v>0</v>
      </c>
      <c r="H232" s="135">
        <v>0</v>
      </c>
      <c r="I232" s="135">
        <v>0</v>
      </c>
    </row>
    <row r="233" spans="1:9">
      <c r="A233" s="142" t="s">
        <v>904</v>
      </c>
      <c r="B233" s="143" t="s">
        <v>905</v>
      </c>
      <c r="C233" s="135">
        <v>1871</v>
      </c>
      <c r="D233" s="135">
        <v>1848</v>
      </c>
      <c r="E233" s="135">
        <v>0</v>
      </c>
      <c r="F233" s="135">
        <v>23</v>
      </c>
      <c r="G233" s="135">
        <v>0</v>
      </c>
      <c r="H233" s="135">
        <v>0</v>
      </c>
      <c r="I233" s="135">
        <v>0</v>
      </c>
    </row>
    <row r="234" spans="1:9">
      <c r="A234" s="142" t="s">
        <v>906</v>
      </c>
      <c r="B234" s="143" t="s">
        <v>907</v>
      </c>
      <c r="C234" s="135">
        <v>819</v>
      </c>
      <c r="D234" s="135">
        <v>241</v>
      </c>
      <c r="E234" s="135">
        <v>0</v>
      </c>
      <c r="F234" s="135">
        <v>578</v>
      </c>
      <c r="G234" s="135">
        <v>0</v>
      </c>
      <c r="H234" s="135">
        <v>0</v>
      </c>
      <c r="I234" s="135">
        <v>0</v>
      </c>
    </row>
    <row r="235" spans="1:9">
      <c r="A235" s="142" t="s">
        <v>908</v>
      </c>
      <c r="B235" s="143" t="s">
        <v>909</v>
      </c>
      <c r="C235" s="135">
        <v>31</v>
      </c>
      <c r="D235" s="135">
        <v>30</v>
      </c>
      <c r="E235" s="135">
        <v>0</v>
      </c>
      <c r="F235" s="135">
        <v>1</v>
      </c>
      <c r="G235" s="135">
        <v>0</v>
      </c>
      <c r="H235" s="135">
        <v>0</v>
      </c>
      <c r="I235" s="135">
        <v>0</v>
      </c>
    </row>
    <row r="236" spans="1:9">
      <c r="A236" s="142" t="s">
        <v>910</v>
      </c>
      <c r="B236" s="143" t="s">
        <v>911</v>
      </c>
      <c r="C236" s="135">
        <v>31</v>
      </c>
      <c r="D236" s="135">
        <v>30</v>
      </c>
      <c r="E236" s="135">
        <v>0</v>
      </c>
      <c r="F236" s="135">
        <v>1</v>
      </c>
      <c r="G236" s="135">
        <v>0</v>
      </c>
      <c r="H236" s="135">
        <v>0</v>
      </c>
      <c r="I236" s="135">
        <v>0</v>
      </c>
    </row>
    <row r="237" spans="1:9">
      <c r="A237" s="142" t="s">
        <v>912</v>
      </c>
      <c r="B237" s="143" t="s">
        <v>913</v>
      </c>
      <c r="C237" s="135">
        <v>157</v>
      </c>
      <c r="D237" s="135">
        <v>155</v>
      </c>
      <c r="E237" s="135">
        <v>0</v>
      </c>
      <c r="F237" s="135">
        <v>2</v>
      </c>
      <c r="G237" s="135">
        <v>0</v>
      </c>
      <c r="H237" s="135">
        <v>0</v>
      </c>
      <c r="I237" s="135">
        <v>0</v>
      </c>
    </row>
    <row r="238" spans="1:9">
      <c r="A238" s="142" t="s">
        <v>914</v>
      </c>
      <c r="B238" s="143" t="s">
        <v>915</v>
      </c>
      <c r="C238" s="135">
        <v>157</v>
      </c>
      <c r="D238" s="135">
        <v>155</v>
      </c>
      <c r="E238" s="135">
        <v>0</v>
      </c>
      <c r="F238" s="135">
        <v>2</v>
      </c>
      <c r="G238" s="135">
        <v>0</v>
      </c>
      <c r="H238" s="135">
        <v>0</v>
      </c>
      <c r="I238" s="135">
        <v>0</v>
      </c>
    </row>
    <row r="239" ht="28.8" spans="1:9">
      <c r="A239" s="142" t="s">
        <v>916</v>
      </c>
      <c r="B239" s="143" t="s">
        <v>917</v>
      </c>
      <c r="C239" s="135">
        <v>5120</v>
      </c>
      <c r="D239" s="135">
        <v>5120</v>
      </c>
      <c r="E239" s="135">
        <v>0</v>
      </c>
      <c r="F239" s="135">
        <v>0</v>
      </c>
      <c r="G239" s="135">
        <v>0</v>
      </c>
      <c r="H239" s="135">
        <v>0</v>
      </c>
      <c r="I239" s="135">
        <v>0</v>
      </c>
    </row>
    <row r="240" ht="28.8" spans="1:9">
      <c r="A240" s="142" t="s">
        <v>918</v>
      </c>
      <c r="B240" s="143" t="s">
        <v>919</v>
      </c>
      <c r="C240" s="135">
        <v>649</v>
      </c>
      <c r="D240" s="135">
        <v>649</v>
      </c>
      <c r="E240" s="135">
        <v>0</v>
      </c>
      <c r="F240" s="135">
        <v>0</v>
      </c>
      <c r="G240" s="135">
        <v>0</v>
      </c>
      <c r="H240" s="135">
        <v>0</v>
      </c>
      <c r="I240" s="135">
        <v>0</v>
      </c>
    </row>
    <row r="241" ht="28.8" spans="1:9">
      <c r="A241" s="142" t="s">
        <v>920</v>
      </c>
      <c r="B241" s="143" t="s">
        <v>921</v>
      </c>
      <c r="C241" s="135">
        <v>4471</v>
      </c>
      <c r="D241" s="135">
        <v>4471</v>
      </c>
      <c r="E241" s="135">
        <v>0</v>
      </c>
      <c r="F241" s="135">
        <v>0</v>
      </c>
      <c r="G241" s="135">
        <v>0</v>
      </c>
      <c r="H241" s="135">
        <v>0</v>
      </c>
      <c r="I241" s="135">
        <v>0</v>
      </c>
    </row>
    <row r="242" ht="28.8" spans="1:9">
      <c r="A242" s="142" t="s">
        <v>922</v>
      </c>
      <c r="B242" s="143" t="s">
        <v>923</v>
      </c>
      <c r="C242" s="135">
        <v>763</v>
      </c>
      <c r="D242" s="135">
        <v>763</v>
      </c>
      <c r="E242" s="135">
        <v>0</v>
      </c>
      <c r="F242" s="135">
        <v>0</v>
      </c>
      <c r="G242" s="135">
        <v>0</v>
      </c>
      <c r="H242" s="135">
        <v>0</v>
      </c>
      <c r="I242" s="135">
        <v>0</v>
      </c>
    </row>
    <row r="243" ht="28.8" spans="1:9">
      <c r="A243" s="142" t="s">
        <v>924</v>
      </c>
      <c r="B243" s="143" t="s">
        <v>925</v>
      </c>
      <c r="C243" s="135">
        <v>763</v>
      </c>
      <c r="D243" s="135">
        <v>763</v>
      </c>
      <c r="E243" s="135">
        <v>0</v>
      </c>
      <c r="F243" s="135">
        <v>0</v>
      </c>
      <c r="G243" s="135">
        <v>0</v>
      </c>
      <c r="H243" s="135">
        <v>0</v>
      </c>
      <c r="I243" s="135">
        <v>0</v>
      </c>
    </row>
    <row r="244" spans="1:9">
      <c r="A244" s="142" t="s">
        <v>926</v>
      </c>
      <c r="B244" s="143" t="s">
        <v>927</v>
      </c>
      <c r="C244" s="135">
        <v>175</v>
      </c>
      <c r="D244" s="135">
        <v>175</v>
      </c>
      <c r="E244" s="135">
        <v>0</v>
      </c>
      <c r="F244" s="135">
        <v>0</v>
      </c>
      <c r="G244" s="135">
        <v>0</v>
      </c>
      <c r="H244" s="135">
        <v>0</v>
      </c>
      <c r="I244" s="135">
        <v>0</v>
      </c>
    </row>
    <row r="245" spans="1:9">
      <c r="A245" s="142" t="s">
        <v>928</v>
      </c>
      <c r="B245" s="143" t="s">
        <v>521</v>
      </c>
      <c r="C245" s="135">
        <v>65</v>
      </c>
      <c r="D245" s="135">
        <v>65</v>
      </c>
      <c r="E245" s="135">
        <v>0</v>
      </c>
      <c r="F245" s="135">
        <v>0</v>
      </c>
      <c r="G245" s="135">
        <v>0</v>
      </c>
      <c r="H245" s="135">
        <v>0</v>
      </c>
      <c r="I245" s="135">
        <v>0</v>
      </c>
    </row>
    <row r="246" spans="1:9">
      <c r="A246" s="142" t="s">
        <v>929</v>
      </c>
      <c r="B246" s="143" t="s">
        <v>523</v>
      </c>
      <c r="C246" s="135">
        <v>10</v>
      </c>
      <c r="D246" s="135">
        <v>10</v>
      </c>
      <c r="E246" s="135">
        <v>0</v>
      </c>
      <c r="F246" s="135">
        <v>0</v>
      </c>
      <c r="G246" s="135">
        <v>0</v>
      </c>
      <c r="H246" s="135">
        <v>0</v>
      </c>
      <c r="I246" s="135">
        <v>0</v>
      </c>
    </row>
    <row r="247" spans="1:9">
      <c r="A247" s="142" t="s">
        <v>930</v>
      </c>
      <c r="B247" s="143" t="s">
        <v>931</v>
      </c>
      <c r="C247" s="135">
        <v>16</v>
      </c>
      <c r="D247" s="135">
        <v>16</v>
      </c>
      <c r="E247" s="135">
        <v>0</v>
      </c>
      <c r="F247" s="135">
        <v>0</v>
      </c>
      <c r="G247" s="135">
        <v>0</v>
      </c>
      <c r="H247" s="135">
        <v>0</v>
      </c>
      <c r="I247" s="135">
        <v>0</v>
      </c>
    </row>
    <row r="248" spans="1:9">
      <c r="A248" s="142" t="s">
        <v>932</v>
      </c>
      <c r="B248" s="143" t="s">
        <v>531</v>
      </c>
      <c r="C248" s="135">
        <v>81</v>
      </c>
      <c r="D248" s="135">
        <v>81</v>
      </c>
      <c r="E248" s="135">
        <v>0</v>
      </c>
      <c r="F248" s="135">
        <v>0</v>
      </c>
      <c r="G248" s="135">
        <v>0</v>
      </c>
      <c r="H248" s="135">
        <v>0</v>
      </c>
      <c r="I248" s="135">
        <v>0</v>
      </c>
    </row>
    <row r="249" spans="1:9">
      <c r="A249" s="142" t="s">
        <v>933</v>
      </c>
      <c r="B249" s="143" t="s">
        <v>934</v>
      </c>
      <c r="C249" s="135">
        <v>3</v>
      </c>
      <c r="D249" s="135">
        <v>3</v>
      </c>
      <c r="E249" s="135">
        <v>0</v>
      </c>
      <c r="F249" s="135">
        <v>0</v>
      </c>
      <c r="G249" s="135">
        <v>0</v>
      </c>
      <c r="H249" s="135">
        <v>0</v>
      </c>
      <c r="I249" s="135">
        <v>0</v>
      </c>
    </row>
    <row r="250" spans="1:9">
      <c r="A250" s="142" t="s">
        <v>935</v>
      </c>
      <c r="B250" s="143" t="s">
        <v>936</v>
      </c>
      <c r="C250" s="135">
        <v>294</v>
      </c>
      <c r="D250" s="135">
        <v>225</v>
      </c>
      <c r="E250" s="135">
        <v>20</v>
      </c>
      <c r="F250" s="135">
        <v>49</v>
      </c>
      <c r="G250" s="135">
        <v>0</v>
      </c>
      <c r="H250" s="135">
        <v>0</v>
      </c>
      <c r="I250" s="135">
        <v>0</v>
      </c>
    </row>
    <row r="251" spans="1:9">
      <c r="A251" s="142" t="s">
        <v>937</v>
      </c>
      <c r="B251" s="143" t="s">
        <v>938</v>
      </c>
      <c r="C251" s="135">
        <v>294</v>
      </c>
      <c r="D251" s="135">
        <v>225</v>
      </c>
      <c r="E251" s="135">
        <v>20</v>
      </c>
      <c r="F251" s="135">
        <v>49</v>
      </c>
      <c r="G251" s="135">
        <v>0</v>
      </c>
      <c r="H251" s="135">
        <v>0</v>
      </c>
      <c r="I251" s="135">
        <v>0</v>
      </c>
    </row>
    <row r="252" spans="1:9">
      <c r="A252" s="142" t="s">
        <v>939</v>
      </c>
      <c r="B252" s="143" t="s">
        <v>940</v>
      </c>
      <c r="C252" s="135">
        <v>24084</v>
      </c>
      <c r="D252" s="135">
        <v>23007</v>
      </c>
      <c r="E252" s="135">
        <v>229</v>
      </c>
      <c r="F252" s="135">
        <v>848</v>
      </c>
      <c r="G252" s="135">
        <v>0</v>
      </c>
      <c r="H252" s="135">
        <v>0</v>
      </c>
      <c r="I252" s="135">
        <v>0</v>
      </c>
    </row>
    <row r="253" spans="1:9">
      <c r="A253" s="142" t="s">
        <v>941</v>
      </c>
      <c r="B253" s="143" t="s">
        <v>942</v>
      </c>
      <c r="C253" s="135">
        <v>485</v>
      </c>
      <c r="D253" s="135">
        <v>485</v>
      </c>
      <c r="E253" s="135">
        <v>0</v>
      </c>
      <c r="F253" s="135">
        <v>0</v>
      </c>
      <c r="G253" s="135">
        <v>0</v>
      </c>
      <c r="H253" s="135">
        <v>0</v>
      </c>
      <c r="I253" s="135">
        <v>0</v>
      </c>
    </row>
    <row r="254" spans="1:9">
      <c r="A254" s="142" t="s">
        <v>943</v>
      </c>
      <c r="B254" s="143" t="s">
        <v>521</v>
      </c>
      <c r="C254" s="135">
        <v>296</v>
      </c>
      <c r="D254" s="135">
        <v>296</v>
      </c>
      <c r="E254" s="135">
        <v>0</v>
      </c>
      <c r="F254" s="135">
        <v>0</v>
      </c>
      <c r="G254" s="135">
        <v>0</v>
      </c>
      <c r="H254" s="135">
        <v>0</v>
      </c>
      <c r="I254" s="135">
        <v>0</v>
      </c>
    </row>
    <row r="255" spans="1:9">
      <c r="A255" s="142" t="s">
        <v>944</v>
      </c>
      <c r="B255" s="143" t="s">
        <v>523</v>
      </c>
      <c r="C255" s="135">
        <v>28</v>
      </c>
      <c r="D255" s="135">
        <v>28</v>
      </c>
      <c r="E255" s="135">
        <v>0</v>
      </c>
      <c r="F255" s="135">
        <v>0</v>
      </c>
      <c r="G255" s="135">
        <v>0</v>
      </c>
      <c r="H255" s="135">
        <v>0</v>
      </c>
      <c r="I255" s="135">
        <v>0</v>
      </c>
    </row>
    <row r="256" spans="1:9">
      <c r="A256" s="142" t="s">
        <v>945</v>
      </c>
      <c r="B256" s="143" t="s">
        <v>946</v>
      </c>
      <c r="C256" s="135">
        <v>161</v>
      </c>
      <c r="D256" s="135">
        <v>161</v>
      </c>
      <c r="E256" s="135">
        <v>0</v>
      </c>
      <c r="F256" s="135">
        <v>0</v>
      </c>
      <c r="G256" s="135">
        <v>0</v>
      </c>
      <c r="H256" s="135">
        <v>0</v>
      </c>
      <c r="I256" s="135">
        <v>0</v>
      </c>
    </row>
    <row r="257" spans="1:9">
      <c r="A257" s="142" t="s">
        <v>947</v>
      </c>
      <c r="B257" s="143" t="s">
        <v>948</v>
      </c>
      <c r="C257" s="135">
        <v>5928</v>
      </c>
      <c r="D257" s="135">
        <v>5928</v>
      </c>
      <c r="E257" s="135">
        <v>0</v>
      </c>
      <c r="F257" s="135">
        <v>0</v>
      </c>
      <c r="G257" s="135">
        <v>0</v>
      </c>
      <c r="H257" s="135">
        <v>0</v>
      </c>
      <c r="I257" s="135">
        <v>0</v>
      </c>
    </row>
    <row r="258" spans="1:9">
      <c r="A258" s="142" t="s">
        <v>949</v>
      </c>
      <c r="B258" s="143" t="s">
        <v>950</v>
      </c>
      <c r="C258" s="135">
        <v>5212</v>
      </c>
      <c r="D258" s="135">
        <v>5212</v>
      </c>
      <c r="E258" s="135">
        <v>0</v>
      </c>
      <c r="F258" s="135">
        <v>0</v>
      </c>
      <c r="G258" s="135">
        <v>0</v>
      </c>
      <c r="H258" s="135">
        <v>0</v>
      </c>
      <c r="I258" s="135">
        <v>0</v>
      </c>
    </row>
    <row r="259" spans="1:9">
      <c r="A259" s="142" t="s">
        <v>951</v>
      </c>
      <c r="B259" s="143" t="s">
        <v>952</v>
      </c>
      <c r="C259" s="135">
        <v>703</v>
      </c>
      <c r="D259" s="135">
        <v>703</v>
      </c>
      <c r="E259" s="135">
        <v>0</v>
      </c>
      <c r="F259" s="135">
        <v>0</v>
      </c>
      <c r="G259" s="135">
        <v>0</v>
      </c>
      <c r="H259" s="135">
        <v>0</v>
      </c>
      <c r="I259" s="135">
        <v>0</v>
      </c>
    </row>
    <row r="260" spans="1:9">
      <c r="A260" s="142" t="s">
        <v>953</v>
      </c>
      <c r="B260" s="143" t="s">
        <v>954</v>
      </c>
      <c r="C260" s="135">
        <v>13</v>
      </c>
      <c r="D260" s="135">
        <v>13</v>
      </c>
      <c r="E260" s="135">
        <v>0</v>
      </c>
      <c r="F260" s="135">
        <v>0</v>
      </c>
      <c r="G260" s="135">
        <v>0</v>
      </c>
      <c r="H260" s="135">
        <v>0</v>
      </c>
      <c r="I260" s="135">
        <v>0</v>
      </c>
    </row>
    <row r="261" spans="1:9">
      <c r="A261" s="142" t="s">
        <v>955</v>
      </c>
      <c r="B261" s="143" t="s">
        <v>956</v>
      </c>
      <c r="C261" s="135">
        <v>1272</v>
      </c>
      <c r="D261" s="135">
        <v>1272</v>
      </c>
      <c r="E261" s="135">
        <v>0</v>
      </c>
      <c r="F261" s="135">
        <v>0</v>
      </c>
      <c r="G261" s="135">
        <v>0</v>
      </c>
      <c r="H261" s="135">
        <v>0</v>
      </c>
      <c r="I261" s="135">
        <v>0</v>
      </c>
    </row>
    <row r="262" spans="1:9">
      <c r="A262" s="142" t="s">
        <v>957</v>
      </c>
      <c r="B262" s="143" t="s">
        <v>958</v>
      </c>
      <c r="C262" s="135">
        <v>773</v>
      </c>
      <c r="D262" s="135">
        <v>773</v>
      </c>
      <c r="E262" s="135">
        <v>0</v>
      </c>
      <c r="F262" s="135">
        <v>0</v>
      </c>
      <c r="G262" s="135">
        <v>0</v>
      </c>
      <c r="H262" s="135">
        <v>0</v>
      </c>
      <c r="I262" s="135">
        <v>0</v>
      </c>
    </row>
    <row r="263" spans="1:9">
      <c r="A263" s="142" t="s">
        <v>959</v>
      </c>
      <c r="B263" s="143" t="s">
        <v>960</v>
      </c>
      <c r="C263" s="135">
        <v>23</v>
      </c>
      <c r="D263" s="135">
        <v>23</v>
      </c>
      <c r="E263" s="135">
        <v>0</v>
      </c>
      <c r="F263" s="135">
        <v>0</v>
      </c>
      <c r="G263" s="135">
        <v>0</v>
      </c>
      <c r="H263" s="135">
        <v>0</v>
      </c>
      <c r="I263" s="135">
        <v>0</v>
      </c>
    </row>
    <row r="264" spans="1:9">
      <c r="A264" s="142" t="s">
        <v>961</v>
      </c>
      <c r="B264" s="143" t="s">
        <v>962</v>
      </c>
      <c r="C264" s="135">
        <v>476</v>
      </c>
      <c r="D264" s="135">
        <v>476</v>
      </c>
      <c r="E264" s="135">
        <v>0</v>
      </c>
      <c r="F264" s="135">
        <v>0</v>
      </c>
      <c r="G264" s="135">
        <v>0</v>
      </c>
      <c r="H264" s="135">
        <v>0</v>
      </c>
      <c r="I264" s="135">
        <v>0</v>
      </c>
    </row>
    <row r="265" spans="1:9">
      <c r="A265" s="142" t="s">
        <v>963</v>
      </c>
      <c r="B265" s="143" t="s">
        <v>964</v>
      </c>
      <c r="C265" s="135">
        <v>8032</v>
      </c>
      <c r="D265" s="135">
        <v>7323</v>
      </c>
      <c r="E265" s="135">
        <v>169</v>
      </c>
      <c r="F265" s="135">
        <v>540</v>
      </c>
      <c r="G265" s="135">
        <v>0</v>
      </c>
      <c r="H265" s="135">
        <v>0</v>
      </c>
      <c r="I265" s="135">
        <v>0</v>
      </c>
    </row>
    <row r="266" spans="1:9">
      <c r="A266" s="142" t="s">
        <v>965</v>
      </c>
      <c r="B266" s="143" t="s">
        <v>966</v>
      </c>
      <c r="C266" s="135">
        <v>368</v>
      </c>
      <c r="D266" s="135">
        <v>332</v>
      </c>
      <c r="E266" s="135">
        <v>0</v>
      </c>
      <c r="F266" s="135">
        <v>36</v>
      </c>
      <c r="G266" s="135">
        <v>0</v>
      </c>
      <c r="H266" s="135">
        <v>0</v>
      </c>
      <c r="I266" s="135">
        <v>0</v>
      </c>
    </row>
    <row r="267" spans="1:9">
      <c r="A267" s="142" t="s">
        <v>967</v>
      </c>
      <c r="B267" s="143" t="s">
        <v>968</v>
      </c>
      <c r="C267" s="135">
        <v>318</v>
      </c>
      <c r="D267" s="135">
        <v>318</v>
      </c>
      <c r="E267" s="135">
        <v>0</v>
      </c>
      <c r="F267" s="135">
        <v>0</v>
      </c>
      <c r="G267" s="135">
        <v>0</v>
      </c>
      <c r="H267" s="135">
        <v>0</v>
      </c>
      <c r="I267" s="135">
        <v>0</v>
      </c>
    </row>
    <row r="268" spans="1:9">
      <c r="A268" s="142" t="s">
        <v>969</v>
      </c>
      <c r="B268" s="143" t="s">
        <v>970</v>
      </c>
      <c r="C268" s="135">
        <v>299</v>
      </c>
      <c r="D268" s="135">
        <v>299</v>
      </c>
      <c r="E268" s="135">
        <v>0</v>
      </c>
      <c r="F268" s="135">
        <v>0</v>
      </c>
      <c r="G268" s="135">
        <v>0</v>
      </c>
      <c r="H268" s="135">
        <v>0</v>
      </c>
      <c r="I268" s="135">
        <v>0</v>
      </c>
    </row>
    <row r="269" spans="1:9">
      <c r="A269" s="142" t="s">
        <v>971</v>
      </c>
      <c r="B269" s="143" t="s">
        <v>972</v>
      </c>
      <c r="C269" s="135">
        <v>4445</v>
      </c>
      <c r="D269" s="135">
        <v>4421</v>
      </c>
      <c r="E269" s="135">
        <v>0</v>
      </c>
      <c r="F269" s="135">
        <v>24</v>
      </c>
      <c r="G269" s="135">
        <v>0</v>
      </c>
      <c r="H269" s="135">
        <v>0</v>
      </c>
      <c r="I269" s="135">
        <v>0</v>
      </c>
    </row>
    <row r="270" spans="1:9">
      <c r="A270" s="142" t="s">
        <v>973</v>
      </c>
      <c r="B270" s="143" t="s">
        <v>974</v>
      </c>
      <c r="C270" s="135">
        <v>202</v>
      </c>
      <c r="D270" s="135">
        <v>0</v>
      </c>
      <c r="E270" s="135">
        <v>169</v>
      </c>
      <c r="F270" s="135">
        <v>33</v>
      </c>
      <c r="G270" s="135">
        <v>0</v>
      </c>
      <c r="H270" s="135">
        <v>0</v>
      </c>
      <c r="I270" s="135">
        <v>0</v>
      </c>
    </row>
    <row r="271" spans="1:9">
      <c r="A271" s="142" t="s">
        <v>975</v>
      </c>
      <c r="B271" s="143" t="s">
        <v>976</v>
      </c>
      <c r="C271" s="135">
        <v>601</v>
      </c>
      <c r="D271" s="135">
        <v>173</v>
      </c>
      <c r="E271" s="135">
        <v>0</v>
      </c>
      <c r="F271" s="135">
        <v>428</v>
      </c>
      <c r="G271" s="135">
        <v>0</v>
      </c>
      <c r="H271" s="135">
        <v>0</v>
      </c>
      <c r="I271" s="135">
        <v>0</v>
      </c>
    </row>
    <row r="272" spans="1:9">
      <c r="A272" s="142" t="s">
        <v>977</v>
      </c>
      <c r="B272" s="143" t="s">
        <v>978</v>
      </c>
      <c r="C272" s="135">
        <v>1799</v>
      </c>
      <c r="D272" s="135">
        <v>1780</v>
      </c>
      <c r="E272" s="135">
        <v>0</v>
      </c>
      <c r="F272" s="135">
        <v>19</v>
      </c>
      <c r="G272" s="135">
        <v>0</v>
      </c>
      <c r="H272" s="135">
        <v>0</v>
      </c>
      <c r="I272" s="135">
        <v>0</v>
      </c>
    </row>
    <row r="273" spans="1:9">
      <c r="A273" s="142" t="s">
        <v>979</v>
      </c>
      <c r="B273" s="143" t="s">
        <v>980</v>
      </c>
      <c r="C273" s="135">
        <v>772</v>
      </c>
      <c r="D273" s="135">
        <v>772</v>
      </c>
      <c r="E273" s="135">
        <v>0</v>
      </c>
      <c r="F273" s="135">
        <v>0</v>
      </c>
      <c r="G273" s="135">
        <v>0</v>
      </c>
      <c r="H273" s="135">
        <v>0</v>
      </c>
      <c r="I273" s="135">
        <v>0</v>
      </c>
    </row>
    <row r="274" spans="1:9">
      <c r="A274" s="142" t="s">
        <v>981</v>
      </c>
      <c r="B274" s="143" t="s">
        <v>982</v>
      </c>
      <c r="C274" s="135">
        <v>494</v>
      </c>
      <c r="D274" s="135">
        <v>494</v>
      </c>
      <c r="E274" s="135">
        <v>0</v>
      </c>
      <c r="F274" s="135">
        <v>0</v>
      </c>
      <c r="G274" s="135">
        <v>0</v>
      </c>
      <c r="H274" s="135">
        <v>0</v>
      </c>
      <c r="I274" s="135">
        <v>0</v>
      </c>
    </row>
    <row r="275" spans="1:9">
      <c r="A275" s="142" t="s">
        <v>983</v>
      </c>
      <c r="B275" s="143" t="s">
        <v>984</v>
      </c>
      <c r="C275" s="135">
        <v>278</v>
      </c>
      <c r="D275" s="135">
        <v>278</v>
      </c>
      <c r="E275" s="135">
        <v>0</v>
      </c>
      <c r="F275" s="135">
        <v>0</v>
      </c>
      <c r="G275" s="135">
        <v>0</v>
      </c>
      <c r="H275" s="135">
        <v>0</v>
      </c>
      <c r="I275" s="135">
        <v>0</v>
      </c>
    </row>
    <row r="276" spans="1:9">
      <c r="A276" s="142" t="s">
        <v>985</v>
      </c>
      <c r="B276" s="143" t="s">
        <v>986</v>
      </c>
      <c r="C276" s="135">
        <v>4345</v>
      </c>
      <c r="D276" s="135">
        <v>4345</v>
      </c>
      <c r="E276" s="135">
        <v>0</v>
      </c>
      <c r="F276" s="135">
        <v>0</v>
      </c>
      <c r="G276" s="135">
        <v>0</v>
      </c>
      <c r="H276" s="135">
        <v>0</v>
      </c>
      <c r="I276" s="135">
        <v>0</v>
      </c>
    </row>
    <row r="277" spans="1:9">
      <c r="A277" s="142" t="s">
        <v>987</v>
      </c>
      <c r="B277" s="143" t="s">
        <v>988</v>
      </c>
      <c r="C277" s="135">
        <v>497</v>
      </c>
      <c r="D277" s="135">
        <v>497</v>
      </c>
      <c r="E277" s="135">
        <v>0</v>
      </c>
      <c r="F277" s="135">
        <v>0</v>
      </c>
      <c r="G277" s="135">
        <v>0</v>
      </c>
      <c r="H277" s="135">
        <v>0</v>
      </c>
      <c r="I277" s="135">
        <v>0</v>
      </c>
    </row>
    <row r="278" spans="1:9">
      <c r="A278" s="142" t="s">
        <v>989</v>
      </c>
      <c r="B278" s="143" t="s">
        <v>990</v>
      </c>
      <c r="C278" s="135">
        <v>2477</v>
      </c>
      <c r="D278" s="135">
        <v>2477</v>
      </c>
      <c r="E278" s="135">
        <v>0</v>
      </c>
      <c r="F278" s="135">
        <v>0</v>
      </c>
      <c r="G278" s="135">
        <v>0</v>
      </c>
      <c r="H278" s="135">
        <v>0</v>
      </c>
      <c r="I278" s="135">
        <v>0</v>
      </c>
    </row>
    <row r="279" spans="1:9">
      <c r="A279" s="142" t="s">
        <v>991</v>
      </c>
      <c r="B279" s="143" t="s">
        <v>992</v>
      </c>
      <c r="C279" s="135">
        <v>1370</v>
      </c>
      <c r="D279" s="135">
        <v>1370</v>
      </c>
      <c r="E279" s="135">
        <v>0</v>
      </c>
      <c r="F279" s="135">
        <v>0</v>
      </c>
      <c r="G279" s="135">
        <v>0</v>
      </c>
      <c r="H279" s="135">
        <v>0</v>
      </c>
      <c r="I279" s="135">
        <v>0</v>
      </c>
    </row>
    <row r="280" spans="1:9">
      <c r="A280" s="142" t="s">
        <v>993</v>
      </c>
      <c r="B280" s="143" t="s">
        <v>994</v>
      </c>
      <c r="C280" s="135">
        <v>1</v>
      </c>
      <c r="D280" s="135">
        <v>1</v>
      </c>
      <c r="E280" s="135">
        <v>0</v>
      </c>
      <c r="F280" s="135">
        <v>0</v>
      </c>
      <c r="G280" s="135">
        <v>0</v>
      </c>
      <c r="H280" s="135">
        <v>0</v>
      </c>
      <c r="I280" s="135">
        <v>0</v>
      </c>
    </row>
    <row r="281" ht="28.8" spans="1:9">
      <c r="A281" s="142" t="s">
        <v>995</v>
      </c>
      <c r="B281" s="143" t="s">
        <v>996</v>
      </c>
      <c r="C281" s="135">
        <v>1598</v>
      </c>
      <c r="D281" s="135">
        <v>1598</v>
      </c>
      <c r="E281" s="135">
        <v>0</v>
      </c>
      <c r="F281" s="135">
        <v>0</v>
      </c>
      <c r="G281" s="135">
        <v>0</v>
      </c>
      <c r="H281" s="135">
        <v>0</v>
      </c>
      <c r="I281" s="135">
        <v>0</v>
      </c>
    </row>
    <row r="282" ht="28.8" spans="1:9">
      <c r="A282" s="142" t="s">
        <v>997</v>
      </c>
      <c r="B282" s="143" t="s">
        <v>998</v>
      </c>
      <c r="C282" s="135">
        <v>1539</v>
      </c>
      <c r="D282" s="135">
        <v>1539</v>
      </c>
      <c r="E282" s="135">
        <v>0</v>
      </c>
      <c r="F282" s="135">
        <v>0</v>
      </c>
      <c r="G282" s="135">
        <v>0</v>
      </c>
      <c r="H282" s="135">
        <v>0</v>
      </c>
      <c r="I282" s="135">
        <v>0</v>
      </c>
    </row>
    <row r="283" ht="28.8" spans="1:9">
      <c r="A283" s="142" t="s">
        <v>999</v>
      </c>
      <c r="B283" s="143" t="s">
        <v>1000</v>
      </c>
      <c r="C283" s="135">
        <v>59</v>
      </c>
      <c r="D283" s="135">
        <v>59</v>
      </c>
      <c r="E283" s="135">
        <v>0</v>
      </c>
      <c r="F283" s="135">
        <v>0</v>
      </c>
      <c r="G283" s="135">
        <v>0</v>
      </c>
      <c r="H283" s="135">
        <v>0</v>
      </c>
      <c r="I283" s="135">
        <v>0</v>
      </c>
    </row>
    <row r="284" spans="1:9">
      <c r="A284" s="142" t="s">
        <v>1001</v>
      </c>
      <c r="B284" s="143" t="s">
        <v>1002</v>
      </c>
      <c r="C284" s="135">
        <v>718</v>
      </c>
      <c r="D284" s="135">
        <v>718</v>
      </c>
      <c r="E284" s="135">
        <v>0</v>
      </c>
      <c r="F284" s="135">
        <v>0</v>
      </c>
      <c r="G284" s="135">
        <v>0</v>
      </c>
      <c r="H284" s="135">
        <v>0</v>
      </c>
      <c r="I284" s="135">
        <v>0</v>
      </c>
    </row>
    <row r="285" spans="1:9">
      <c r="A285" s="142" t="s">
        <v>1003</v>
      </c>
      <c r="B285" s="143" t="s">
        <v>1004</v>
      </c>
      <c r="C285" s="135">
        <v>718</v>
      </c>
      <c r="D285" s="135">
        <v>718</v>
      </c>
      <c r="E285" s="135">
        <v>0</v>
      </c>
      <c r="F285" s="135">
        <v>0</v>
      </c>
      <c r="G285" s="135">
        <v>0</v>
      </c>
      <c r="H285" s="135">
        <v>0</v>
      </c>
      <c r="I285" s="135">
        <v>0</v>
      </c>
    </row>
    <row r="286" spans="1:9">
      <c r="A286" s="142" t="s">
        <v>1005</v>
      </c>
      <c r="B286" s="143" t="s">
        <v>1006</v>
      </c>
      <c r="C286" s="135">
        <v>219</v>
      </c>
      <c r="D286" s="135">
        <v>211</v>
      </c>
      <c r="E286" s="135">
        <v>0</v>
      </c>
      <c r="F286" s="135">
        <v>8</v>
      </c>
      <c r="G286" s="135">
        <v>0</v>
      </c>
      <c r="H286" s="135">
        <v>0</v>
      </c>
      <c r="I286" s="135">
        <v>0</v>
      </c>
    </row>
    <row r="287" spans="1:9">
      <c r="A287" s="142" t="s">
        <v>1007</v>
      </c>
      <c r="B287" s="143" t="s">
        <v>1008</v>
      </c>
      <c r="C287" s="135">
        <v>219</v>
      </c>
      <c r="D287" s="135">
        <v>211</v>
      </c>
      <c r="E287" s="135">
        <v>0</v>
      </c>
      <c r="F287" s="135">
        <v>8</v>
      </c>
      <c r="G287" s="135">
        <v>0</v>
      </c>
      <c r="H287" s="135">
        <v>0</v>
      </c>
      <c r="I287" s="135">
        <v>0</v>
      </c>
    </row>
    <row r="288" spans="1:9">
      <c r="A288" s="142" t="s">
        <v>1009</v>
      </c>
      <c r="B288" s="143" t="s">
        <v>1010</v>
      </c>
      <c r="C288" s="135">
        <v>302</v>
      </c>
      <c r="D288" s="135">
        <v>302</v>
      </c>
      <c r="E288" s="135">
        <v>0</v>
      </c>
      <c r="F288" s="135">
        <v>0</v>
      </c>
      <c r="G288" s="135">
        <v>0</v>
      </c>
      <c r="H288" s="135">
        <v>0</v>
      </c>
      <c r="I288" s="135">
        <v>0</v>
      </c>
    </row>
    <row r="289" spans="1:9">
      <c r="A289" s="142" t="s">
        <v>1011</v>
      </c>
      <c r="B289" s="143" t="s">
        <v>521</v>
      </c>
      <c r="C289" s="135">
        <v>82</v>
      </c>
      <c r="D289" s="135">
        <v>82</v>
      </c>
      <c r="E289" s="135">
        <v>0</v>
      </c>
      <c r="F289" s="135">
        <v>0</v>
      </c>
      <c r="G289" s="135">
        <v>0</v>
      </c>
      <c r="H289" s="135">
        <v>0</v>
      </c>
      <c r="I289" s="135">
        <v>0</v>
      </c>
    </row>
    <row r="290" spans="1:9">
      <c r="A290" s="142" t="s">
        <v>1012</v>
      </c>
      <c r="B290" s="143" t="s">
        <v>523</v>
      </c>
      <c r="C290" s="135">
        <v>26</v>
      </c>
      <c r="D290" s="135">
        <v>26</v>
      </c>
      <c r="E290" s="135">
        <v>0</v>
      </c>
      <c r="F290" s="135">
        <v>0</v>
      </c>
      <c r="G290" s="135">
        <v>0</v>
      </c>
      <c r="H290" s="135">
        <v>0</v>
      </c>
      <c r="I290" s="135">
        <v>0</v>
      </c>
    </row>
    <row r="291" spans="1:9">
      <c r="A291" s="142" t="s">
        <v>1013</v>
      </c>
      <c r="B291" s="143" t="s">
        <v>1014</v>
      </c>
      <c r="C291" s="135">
        <v>47</v>
      </c>
      <c r="D291" s="135">
        <v>47</v>
      </c>
      <c r="E291" s="135">
        <v>0</v>
      </c>
      <c r="F291" s="135">
        <v>0</v>
      </c>
      <c r="G291" s="135">
        <v>0</v>
      </c>
      <c r="H291" s="135">
        <v>0</v>
      </c>
      <c r="I291" s="135">
        <v>0</v>
      </c>
    </row>
    <row r="292" spans="1:9">
      <c r="A292" s="142" t="s">
        <v>1015</v>
      </c>
      <c r="B292" s="143" t="s">
        <v>531</v>
      </c>
      <c r="C292" s="135">
        <v>142</v>
      </c>
      <c r="D292" s="135">
        <v>142</v>
      </c>
      <c r="E292" s="135">
        <v>0</v>
      </c>
      <c r="F292" s="135">
        <v>0</v>
      </c>
      <c r="G292" s="135">
        <v>0</v>
      </c>
      <c r="H292" s="135">
        <v>0</v>
      </c>
      <c r="I292" s="135">
        <v>0</v>
      </c>
    </row>
    <row r="293" spans="1:9">
      <c r="A293" s="142" t="s">
        <v>1016</v>
      </c>
      <c r="B293" s="143" t="s">
        <v>1017</v>
      </c>
      <c r="C293" s="135">
        <v>5</v>
      </c>
      <c r="D293" s="135">
        <v>5</v>
      </c>
      <c r="E293" s="135">
        <v>0</v>
      </c>
      <c r="F293" s="135">
        <v>0</v>
      </c>
      <c r="G293" s="135">
        <v>0</v>
      </c>
      <c r="H293" s="135">
        <v>0</v>
      </c>
      <c r="I293" s="135">
        <v>0</v>
      </c>
    </row>
    <row r="294" spans="1:9">
      <c r="A294" s="142" t="s">
        <v>1018</v>
      </c>
      <c r="B294" s="143" t="s">
        <v>1019</v>
      </c>
      <c r="C294" s="135">
        <v>4</v>
      </c>
      <c r="D294" s="135">
        <v>4</v>
      </c>
      <c r="E294" s="135">
        <v>0</v>
      </c>
      <c r="F294" s="135">
        <v>0</v>
      </c>
      <c r="G294" s="135">
        <v>0</v>
      </c>
      <c r="H294" s="135">
        <v>0</v>
      </c>
      <c r="I294" s="135">
        <v>0</v>
      </c>
    </row>
    <row r="295" spans="1:9">
      <c r="A295" s="142" t="s">
        <v>1020</v>
      </c>
      <c r="B295" s="143" t="s">
        <v>1021</v>
      </c>
      <c r="C295" s="135">
        <v>4</v>
      </c>
      <c r="D295" s="135">
        <v>4</v>
      </c>
      <c r="E295" s="135">
        <v>0</v>
      </c>
      <c r="F295" s="135">
        <v>0</v>
      </c>
      <c r="G295" s="135">
        <v>0</v>
      </c>
      <c r="H295" s="135">
        <v>0</v>
      </c>
      <c r="I295" s="135">
        <v>0</v>
      </c>
    </row>
    <row r="296" spans="1:9">
      <c r="A296" s="142" t="s">
        <v>1022</v>
      </c>
      <c r="B296" s="143" t="s">
        <v>1023</v>
      </c>
      <c r="C296" s="135">
        <v>60</v>
      </c>
      <c r="D296" s="135">
        <v>0</v>
      </c>
      <c r="E296" s="135">
        <v>60</v>
      </c>
      <c r="F296" s="135">
        <v>0</v>
      </c>
      <c r="G296" s="135">
        <v>0</v>
      </c>
      <c r="H296" s="135">
        <v>0</v>
      </c>
      <c r="I296" s="135">
        <v>0</v>
      </c>
    </row>
    <row r="297" spans="1:9">
      <c r="A297" s="142" t="s">
        <v>1024</v>
      </c>
      <c r="B297" s="143" t="s">
        <v>1025</v>
      </c>
      <c r="C297" s="135">
        <v>60</v>
      </c>
      <c r="D297" s="135">
        <v>0</v>
      </c>
      <c r="E297" s="135">
        <v>60</v>
      </c>
      <c r="F297" s="135">
        <v>0</v>
      </c>
      <c r="G297" s="135">
        <v>0</v>
      </c>
      <c r="H297" s="135">
        <v>0</v>
      </c>
      <c r="I297" s="135">
        <v>0</v>
      </c>
    </row>
    <row r="298" spans="1:9">
      <c r="A298" s="142" t="s">
        <v>1026</v>
      </c>
      <c r="B298" s="143" t="s">
        <v>1027</v>
      </c>
      <c r="C298" s="135">
        <v>349</v>
      </c>
      <c r="D298" s="135">
        <v>49</v>
      </c>
      <c r="E298" s="135">
        <v>0</v>
      </c>
      <c r="F298" s="135">
        <v>300</v>
      </c>
      <c r="G298" s="135">
        <v>0</v>
      </c>
      <c r="H298" s="135">
        <v>0</v>
      </c>
      <c r="I298" s="135">
        <v>0</v>
      </c>
    </row>
    <row r="299" spans="1:9">
      <c r="A299" s="142" t="s">
        <v>1028</v>
      </c>
      <c r="B299" s="143" t="s">
        <v>1029</v>
      </c>
      <c r="C299" s="135">
        <v>349</v>
      </c>
      <c r="D299" s="135">
        <v>49</v>
      </c>
      <c r="E299" s="135">
        <v>0</v>
      </c>
      <c r="F299" s="135">
        <v>300</v>
      </c>
      <c r="G299" s="135">
        <v>0</v>
      </c>
      <c r="H299" s="135">
        <v>0</v>
      </c>
      <c r="I299" s="135">
        <v>0</v>
      </c>
    </row>
    <row r="300" spans="1:9">
      <c r="A300" s="142" t="s">
        <v>1030</v>
      </c>
      <c r="B300" s="143" t="s">
        <v>1031</v>
      </c>
      <c r="C300" s="135">
        <v>2933</v>
      </c>
      <c r="D300" s="135">
        <v>188</v>
      </c>
      <c r="E300" s="135">
        <v>0</v>
      </c>
      <c r="F300" s="135">
        <v>2745</v>
      </c>
      <c r="G300" s="135">
        <v>0</v>
      </c>
      <c r="H300" s="135">
        <v>0</v>
      </c>
      <c r="I300" s="135">
        <v>0</v>
      </c>
    </row>
    <row r="301" spans="1:9">
      <c r="A301" s="142" t="s">
        <v>1032</v>
      </c>
      <c r="B301" s="143" t="s">
        <v>1033</v>
      </c>
      <c r="C301" s="135">
        <v>2875</v>
      </c>
      <c r="D301" s="135">
        <v>188</v>
      </c>
      <c r="E301" s="135">
        <v>0</v>
      </c>
      <c r="F301" s="135">
        <v>2687</v>
      </c>
      <c r="G301" s="135">
        <v>0</v>
      </c>
      <c r="H301" s="135">
        <v>0</v>
      </c>
      <c r="I301" s="135">
        <v>0</v>
      </c>
    </row>
    <row r="302" spans="1:9">
      <c r="A302" s="142" t="s">
        <v>1034</v>
      </c>
      <c r="B302" s="143" t="s">
        <v>1035</v>
      </c>
      <c r="C302" s="135">
        <v>674</v>
      </c>
      <c r="D302" s="135">
        <v>188</v>
      </c>
      <c r="E302" s="135">
        <v>0</v>
      </c>
      <c r="F302" s="135">
        <v>486</v>
      </c>
      <c r="G302" s="135">
        <v>0</v>
      </c>
      <c r="H302" s="135">
        <v>0</v>
      </c>
      <c r="I302" s="135">
        <v>0</v>
      </c>
    </row>
    <row r="303" spans="1:9">
      <c r="A303" s="142" t="s">
        <v>1036</v>
      </c>
      <c r="B303" s="143" t="s">
        <v>1037</v>
      </c>
      <c r="C303" s="135">
        <v>2201</v>
      </c>
      <c r="D303" s="135">
        <v>0</v>
      </c>
      <c r="E303" s="135">
        <v>0</v>
      </c>
      <c r="F303" s="135">
        <v>2201</v>
      </c>
      <c r="G303" s="135">
        <v>0</v>
      </c>
      <c r="H303" s="135">
        <v>0</v>
      </c>
      <c r="I303" s="135">
        <v>0</v>
      </c>
    </row>
    <row r="304" spans="1:9">
      <c r="A304" s="142" t="s">
        <v>1038</v>
      </c>
      <c r="B304" s="143" t="s">
        <v>1039</v>
      </c>
      <c r="C304" s="135">
        <v>58</v>
      </c>
      <c r="D304" s="135">
        <v>0</v>
      </c>
      <c r="E304" s="135">
        <v>0</v>
      </c>
      <c r="F304" s="135">
        <v>58</v>
      </c>
      <c r="G304" s="135">
        <v>0</v>
      </c>
      <c r="H304" s="135">
        <v>0</v>
      </c>
      <c r="I304" s="135">
        <v>0</v>
      </c>
    </row>
    <row r="305" spans="1:9">
      <c r="A305" s="142" t="s">
        <v>1040</v>
      </c>
      <c r="B305" s="143" t="s">
        <v>1041</v>
      </c>
      <c r="C305" s="135">
        <v>58</v>
      </c>
      <c r="D305" s="135">
        <v>0</v>
      </c>
      <c r="E305" s="135">
        <v>0</v>
      </c>
      <c r="F305" s="135">
        <v>58</v>
      </c>
      <c r="G305" s="135">
        <v>0</v>
      </c>
      <c r="H305" s="135">
        <v>0</v>
      </c>
      <c r="I305" s="135">
        <v>0</v>
      </c>
    </row>
    <row r="306" spans="1:9">
      <c r="A306" s="142" t="s">
        <v>1042</v>
      </c>
      <c r="B306" s="143" t="s">
        <v>1043</v>
      </c>
      <c r="C306" s="135">
        <v>68901</v>
      </c>
      <c r="D306" s="135">
        <v>24882</v>
      </c>
      <c r="E306" s="135">
        <v>10189</v>
      </c>
      <c r="F306" s="135">
        <v>13830</v>
      </c>
      <c r="G306" s="135">
        <v>20000</v>
      </c>
      <c r="H306" s="135">
        <v>0</v>
      </c>
      <c r="I306" s="135">
        <v>0</v>
      </c>
    </row>
    <row r="307" spans="1:9">
      <c r="A307" s="142" t="s">
        <v>1044</v>
      </c>
      <c r="B307" s="143" t="s">
        <v>1045</v>
      </c>
      <c r="C307" s="135">
        <v>3802</v>
      </c>
      <c r="D307" s="135">
        <v>3134</v>
      </c>
      <c r="E307" s="135">
        <v>0</v>
      </c>
      <c r="F307" s="135">
        <v>668</v>
      </c>
      <c r="G307" s="135">
        <v>0</v>
      </c>
      <c r="H307" s="135">
        <v>0</v>
      </c>
      <c r="I307" s="135">
        <v>0</v>
      </c>
    </row>
    <row r="308" spans="1:9">
      <c r="A308" s="142" t="s">
        <v>1046</v>
      </c>
      <c r="B308" s="143" t="s">
        <v>521</v>
      </c>
      <c r="C308" s="135">
        <v>150</v>
      </c>
      <c r="D308" s="135">
        <v>150</v>
      </c>
      <c r="E308" s="135">
        <v>0</v>
      </c>
      <c r="F308" s="135">
        <v>0</v>
      </c>
      <c r="G308" s="135">
        <v>0</v>
      </c>
      <c r="H308" s="135">
        <v>0</v>
      </c>
      <c r="I308" s="135">
        <v>0</v>
      </c>
    </row>
    <row r="309" spans="1:9">
      <c r="A309" s="142" t="s">
        <v>1047</v>
      </c>
      <c r="B309" s="143" t="s">
        <v>523</v>
      </c>
      <c r="C309" s="135">
        <v>684</v>
      </c>
      <c r="D309" s="135">
        <v>16</v>
      </c>
      <c r="E309" s="135">
        <v>0</v>
      </c>
      <c r="F309" s="135">
        <v>668</v>
      </c>
      <c r="G309" s="135">
        <v>0</v>
      </c>
      <c r="H309" s="135">
        <v>0</v>
      </c>
      <c r="I309" s="135">
        <v>0</v>
      </c>
    </row>
    <row r="310" spans="1:9">
      <c r="A310" s="142" t="s">
        <v>1048</v>
      </c>
      <c r="B310" s="143" t="s">
        <v>1049</v>
      </c>
      <c r="C310" s="135">
        <v>375</v>
      </c>
      <c r="D310" s="135">
        <v>375</v>
      </c>
      <c r="E310" s="135">
        <v>0</v>
      </c>
      <c r="F310" s="135">
        <v>0</v>
      </c>
      <c r="G310" s="135">
        <v>0</v>
      </c>
      <c r="H310" s="135">
        <v>0</v>
      </c>
      <c r="I310" s="135">
        <v>0</v>
      </c>
    </row>
    <row r="311" spans="1:9">
      <c r="A311" s="142" t="s">
        <v>1050</v>
      </c>
      <c r="B311" s="143" t="s">
        <v>1051</v>
      </c>
      <c r="C311" s="135">
        <v>2593</v>
      </c>
      <c r="D311" s="135">
        <v>2593</v>
      </c>
      <c r="E311" s="135">
        <v>0</v>
      </c>
      <c r="F311" s="135">
        <v>0</v>
      </c>
      <c r="G311" s="135">
        <v>0</v>
      </c>
      <c r="H311" s="135">
        <v>0</v>
      </c>
      <c r="I311" s="135">
        <v>0</v>
      </c>
    </row>
    <row r="312" spans="1:9">
      <c r="A312" s="142" t="s">
        <v>1052</v>
      </c>
      <c r="B312" s="143" t="s">
        <v>1053</v>
      </c>
      <c r="C312" s="135">
        <v>200</v>
      </c>
      <c r="D312" s="135">
        <v>154</v>
      </c>
      <c r="E312" s="135">
        <v>46</v>
      </c>
      <c r="F312" s="135">
        <v>0</v>
      </c>
      <c r="G312" s="135">
        <v>0</v>
      </c>
      <c r="H312" s="135">
        <v>0</v>
      </c>
      <c r="I312" s="135">
        <v>0</v>
      </c>
    </row>
    <row r="313" spans="1:9">
      <c r="A313" s="142" t="s">
        <v>1054</v>
      </c>
      <c r="B313" s="143" t="s">
        <v>1053</v>
      </c>
      <c r="C313" s="135">
        <v>200</v>
      </c>
      <c r="D313" s="135">
        <v>154</v>
      </c>
      <c r="E313" s="135">
        <v>46</v>
      </c>
      <c r="F313" s="135">
        <v>0</v>
      </c>
      <c r="G313" s="135">
        <v>0</v>
      </c>
      <c r="H313" s="135">
        <v>0</v>
      </c>
      <c r="I313" s="135">
        <v>0</v>
      </c>
    </row>
    <row r="314" spans="1:9">
      <c r="A314" s="142" t="s">
        <v>1055</v>
      </c>
      <c r="B314" s="143" t="s">
        <v>1056</v>
      </c>
      <c r="C314" s="135">
        <v>39683</v>
      </c>
      <c r="D314" s="135">
        <v>5411</v>
      </c>
      <c r="E314" s="135">
        <v>10000</v>
      </c>
      <c r="F314" s="135">
        <v>4272</v>
      </c>
      <c r="G314" s="135">
        <v>20000</v>
      </c>
      <c r="H314" s="135">
        <v>0</v>
      </c>
      <c r="I314" s="135">
        <v>0</v>
      </c>
    </row>
    <row r="315" spans="1:9">
      <c r="A315" s="142" t="s">
        <v>1057</v>
      </c>
      <c r="B315" s="143" t="s">
        <v>1058</v>
      </c>
      <c r="C315" s="135">
        <v>32128</v>
      </c>
      <c r="D315" s="135">
        <v>5411</v>
      </c>
      <c r="E315" s="135">
        <v>10000</v>
      </c>
      <c r="F315" s="135">
        <v>4264</v>
      </c>
      <c r="G315" s="135">
        <v>12453</v>
      </c>
      <c r="H315" s="135">
        <v>0</v>
      </c>
      <c r="I315" s="135">
        <v>0</v>
      </c>
    </row>
    <row r="316" spans="1:9">
      <c r="A316" s="142" t="s">
        <v>1059</v>
      </c>
      <c r="B316" s="143" t="s">
        <v>1060</v>
      </c>
      <c r="C316" s="135">
        <v>7555</v>
      </c>
      <c r="D316" s="135">
        <v>0</v>
      </c>
      <c r="E316" s="135">
        <v>0</v>
      </c>
      <c r="F316" s="135">
        <v>8</v>
      </c>
      <c r="G316" s="135">
        <v>7547</v>
      </c>
      <c r="H316" s="135">
        <v>0</v>
      </c>
      <c r="I316" s="135">
        <v>0</v>
      </c>
    </row>
    <row r="317" spans="1:9">
      <c r="A317" s="142" t="s">
        <v>1061</v>
      </c>
      <c r="B317" s="143" t="s">
        <v>1062</v>
      </c>
      <c r="C317" s="135">
        <v>8591</v>
      </c>
      <c r="D317" s="135">
        <v>8008</v>
      </c>
      <c r="E317" s="135">
        <v>0</v>
      </c>
      <c r="F317" s="135">
        <v>583</v>
      </c>
      <c r="G317" s="135">
        <v>0</v>
      </c>
      <c r="H317" s="135">
        <v>0</v>
      </c>
      <c r="I317" s="135">
        <v>0</v>
      </c>
    </row>
    <row r="318" spans="1:9">
      <c r="A318" s="142" t="s">
        <v>1063</v>
      </c>
      <c r="B318" s="143" t="s">
        <v>1064</v>
      </c>
      <c r="C318" s="135">
        <v>8591</v>
      </c>
      <c r="D318" s="135">
        <v>8008</v>
      </c>
      <c r="E318" s="135">
        <v>0</v>
      </c>
      <c r="F318" s="135">
        <v>583</v>
      </c>
      <c r="G318" s="135">
        <v>0</v>
      </c>
      <c r="H318" s="135">
        <v>0</v>
      </c>
      <c r="I318" s="135">
        <v>0</v>
      </c>
    </row>
    <row r="319" spans="1:9">
      <c r="A319" s="142" t="s">
        <v>1065</v>
      </c>
      <c r="B319" s="143" t="s">
        <v>1066</v>
      </c>
      <c r="C319" s="135">
        <v>662</v>
      </c>
      <c r="D319" s="135">
        <v>662</v>
      </c>
      <c r="E319" s="135">
        <v>0</v>
      </c>
      <c r="F319" s="135">
        <v>0</v>
      </c>
      <c r="G319" s="135">
        <v>0</v>
      </c>
      <c r="H319" s="135">
        <v>0</v>
      </c>
      <c r="I319" s="135">
        <v>0</v>
      </c>
    </row>
    <row r="320" spans="1:9">
      <c r="A320" s="142" t="s">
        <v>1067</v>
      </c>
      <c r="B320" s="143" t="s">
        <v>1068</v>
      </c>
      <c r="C320" s="135">
        <v>662</v>
      </c>
      <c r="D320" s="135">
        <v>662</v>
      </c>
      <c r="E320" s="135">
        <v>0</v>
      </c>
      <c r="F320" s="135">
        <v>0</v>
      </c>
      <c r="G320" s="135">
        <v>0</v>
      </c>
      <c r="H320" s="135">
        <v>0</v>
      </c>
      <c r="I320" s="135">
        <v>0</v>
      </c>
    </row>
    <row r="321" spans="1:9">
      <c r="A321" s="142" t="s">
        <v>1069</v>
      </c>
      <c r="B321" s="143" t="s">
        <v>1070</v>
      </c>
      <c r="C321" s="135">
        <v>15963</v>
      </c>
      <c r="D321" s="135">
        <v>7513</v>
      </c>
      <c r="E321" s="135">
        <v>143</v>
      </c>
      <c r="F321" s="135">
        <v>8307</v>
      </c>
      <c r="G321" s="135">
        <v>0</v>
      </c>
      <c r="H321" s="135">
        <v>0</v>
      </c>
      <c r="I321" s="135">
        <v>0</v>
      </c>
    </row>
    <row r="322" spans="1:9">
      <c r="A322" s="142" t="s">
        <v>1071</v>
      </c>
      <c r="B322" s="143" t="s">
        <v>1072</v>
      </c>
      <c r="C322" s="135">
        <v>15963</v>
      </c>
      <c r="D322" s="135">
        <v>7513</v>
      </c>
      <c r="E322" s="135">
        <v>143</v>
      </c>
      <c r="F322" s="135">
        <v>8307</v>
      </c>
      <c r="G322" s="135">
        <v>0</v>
      </c>
      <c r="H322" s="135">
        <v>0</v>
      </c>
      <c r="I322" s="135">
        <v>0</v>
      </c>
    </row>
    <row r="323" spans="1:9">
      <c r="A323" s="142" t="s">
        <v>1073</v>
      </c>
      <c r="B323" s="143" t="s">
        <v>1074</v>
      </c>
      <c r="C323" s="135">
        <v>8707</v>
      </c>
      <c r="D323" s="135">
        <v>5673</v>
      </c>
      <c r="E323" s="135">
        <v>974</v>
      </c>
      <c r="F323" s="135">
        <v>2060</v>
      </c>
      <c r="G323" s="135">
        <v>0</v>
      </c>
      <c r="H323" s="135">
        <v>0</v>
      </c>
      <c r="I323" s="135">
        <v>0</v>
      </c>
    </row>
    <row r="324" spans="1:9">
      <c r="A324" s="142" t="s">
        <v>1075</v>
      </c>
      <c r="B324" s="143" t="s">
        <v>1076</v>
      </c>
      <c r="C324" s="135">
        <v>3119</v>
      </c>
      <c r="D324" s="135">
        <v>2398</v>
      </c>
      <c r="E324" s="135">
        <v>0</v>
      </c>
      <c r="F324" s="135">
        <v>721</v>
      </c>
      <c r="G324" s="135">
        <v>0</v>
      </c>
      <c r="H324" s="135">
        <v>0</v>
      </c>
      <c r="I324" s="135">
        <v>0</v>
      </c>
    </row>
    <row r="325" spans="1:9">
      <c r="A325" s="142" t="s">
        <v>1077</v>
      </c>
      <c r="B325" s="143" t="s">
        <v>521</v>
      </c>
      <c r="C325" s="135">
        <v>86</v>
      </c>
      <c r="D325" s="135">
        <v>86</v>
      </c>
      <c r="E325" s="135">
        <v>0</v>
      </c>
      <c r="F325" s="135">
        <v>0</v>
      </c>
      <c r="G325" s="135">
        <v>0</v>
      </c>
      <c r="H325" s="135">
        <v>0</v>
      </c>
      <c r="I325" s="135">
        <v>0</v>
      </c>
    </row>
    <row r="326" spans="1:9">
      <c r="A326" s="142" t="s">
        <v>1078</v>
      </c>
      <c r="B326" s="143" t="s">
        <v>523</v>
      </c>
      <c r="C326" s="135">
        <v>13</v>
      </c>
      <c r="D326" s="135">
        <v>13</v>
      </c>
      <c r="E326" s="135">
        <v>0</v>
      </c>
      <c r="F326" s="135">
        <v>0</v>
      </c>
      <c r="G326" s="135">
        <v>0</v>
      </c>
      <c r="H326" s="135">
        <v>0</v>
      </c>
      <c r="I326" s="135">
        <v>0</v>
      </c>
    </row>
    <row r="327" spans="1:9">
      <c r="A327" s="142" t="s">
        <v>1079</v>
      </c>
      <c r="B327" s="143" t="s">
        <v>531</v>
      </c>
      <c r="C327" s="135">
        <v>1712</v>
      </c>
      <c r="D327" s="135">
        <v>1712</v>
      </c>
      <c r="E327" s="135">
        <v>0</v>
      </c>
      <c r="F327" s="135">
        <v>0</v>
      </c>
      <c r="G327" s="135">
        <v>0</v>
      </c>
      <c r="H327" s="135">
        <v>0</v>
      </c>
      <c r="I327" s="135">
        <v>0</v>
      </c>
    </row>
    <row r="328" spans="1:9">
      <c r="A328" s="142" t="s">
        <v>1080</v>
      </c>
      <c r="B328" s="143" t="s">
        <v>1081</v>
      </c>
      <c r="C328" s="135">
        <v>26</v>
      </c>
      <c r="D328" s="135">
        <v>17</v>
      </c>
      <c r="E328" s="135">
        <v>0</v>
      </c>
      <c r="F328" s="135">
        <v>9</v>
      </c>
      <c r="G328" s="135">
        <v>0</v>
      </c>
      <c r="H328" s="135">
        <v>0</v>
      </c>
      <c r="I328" s="135">
        <v>0</v>
      </c>
    </row>
    <row r="329" spans="1:9">
      <c r="A329" s="142" t="s">
        <v>1082</v>
      </c>
      <c r="B329" s="143" t="s">
        <v>1083</v>
      </c>
      <c r="C329" s="135">
        <v>10</v>
      </c>
      <c r="D329" s="135">
        <v>10</v>
      </c>
      <c r="E329" s="135">
        <v>0</v>
      </c>
      <c r="F329" s="135">
        <v>0</v>
      </c>
      <c r="G329" s="135">
        <v>0</v>
      </c>
      <c r="H329" s="135">
        <v>0</v>
      </c>
      <c r="I329" s="135">
        <v>0</v>
      </c>
    </row>
    <row r="330" spans="1:9">
      <c r="A330" s="142" t="s">
        <v>1084</v>
      </c>
      <c r="B330" s="143" t="s">
        <v>1085</v>
      </c>
      <c r="C330" s="135">
        <v>285</v>
      </c>
      <c r="D330" s="135">
        <v>205</v>
      </c>
      <c r="E330" s="135">
        <v>0</v>
      </c>
      <c r="F330" s="135">
        <v>80</v>
      </c>
      <c r="G330" s="135">
        <v>0</v>
      </c>
      <c r="H330" s="135">
        <v>0</v>
      </c>
      <c r="I330" s="135">
        <v>0</v>
      </c>
    </row>
    <row r="331" spans="1:9">
      <c r="A331" s="142" t="s">
        <v>1086</v>
      </c>
      <c r="B331" s="143" t="s">
        <v>1087</v>
      </c>
      <c r="C331" s="135">
        <v>2</v>
      </c>
      <c r="D331" s="135">
        <v>2</v>
      </c>
      <c r="E331" s="135">
        <v>0</v>
      </c>
      <c r="F331" s="135">
        <v>0</v>
      </c>
      <c r="G331" s="135">
        <v>0</v>
      </c>
      <c r="H331" s="135">
        <v>0</v>
      </c>
      <c r="I331" s="135">
        <v>0</v>
      </c>
    </row>
    <row r="332" spans="1:9">
      <c r="A332" s="142" t="s">
        <v>1088</v>
      </c>
      <c r="B332" s="143" t="s">
        <v>1089</v>
      </c>
      <c r="C332" s="135">
        <v>2</v>
      </c>
      <c r="D332" s="135">
        <v>2</v>
      </c>
      <c r="E332" s="135">
        <v>0</v>
      </c>
      <c r="F332" s="135">
        <v>0</v>
      </c>
      <c r="G332" s="135">
        <v>0</v>
      </c>
      <c r="H332" s="135">
        <v>0</v>
      </c>
      <c r="I332" s="135">
        <v>0</v>
      </c>
    </row>
    <row r="333" spans="1:9">
      <c r="A333" s="142" t="s">
        <v>1090</v>
      </c>
      <c r="B333" s="143" t="s">
        <v>1091</v>
      </c>
      <c r="C333" s="135">
        <v>118</v>
      </c>
      <c r="D333" s="135">
        <v>118</v>
      </c>
      <c r="E333" s="135">
        <v>0</v>
      </c>
      <c r="F333" s="135">
        <v>0</v>
      </c>
      <c r="G333" s="135">
        <v>0</v>
      </c>
      <c r="H333" s="135">
        <v>0</v>
      </c>
      <c r="I333" s="135">
        <v>0</v>
      </c>
    </row>
    <row r="334" spans="1:9">
      <c r="A334" s="142" t="s">
        <v>1092</v>
      </c>
      <c r="B334" s="143" t="s">
        <v>1093</v>
      </c>
      <c r="C334" s="135">
        <v>865</v>
      </c>
      <c r="D334" s="135">
        <v>233</v>
      </c>
      <c r="E334" s="135">
        <v>0</v>
      </c>
      <c r="F334" s="135">
        <v>632</v>
      </c>
      <c r="G334" s="135">
        <v>0</v>
      </c>
      <c r="H334" s="135">
        <v>0</v>
      </c>
      <c r="I334" s="135">
        <v>0</v>
      </c>
    </row>
    <row r="335" spans="1:9">
      <c r="A335" s="142" t="s">
        <v>1094</v>
      </c>
      <c r="B335" s="143" t="s">
        <v>1095</v>
      </c>
      <c r="C335" s="135">
        <v>1583</v>
      </c>
      <c r="D335" s="135">
        <v>1569</v>
      </c>
      <c r="E335" s="135">
        <v>0</v>
      </c>
      <c r="F335" s="135">
        <v>14</v>
      </c>
      <c r="G335" s="135">
        <v>0</v>
      </c>
      <c r="H335" s="135">
        <v>0</v>
      </c>
      <c r="I335" s="135">
        <v>0</v>
      </c>
    </row>
    <row r="336" spans="1:9">
      <c r="A336" s="142" t="s">
        <v>1096</v>
      </c>
      <c r="B336" s="143" t="s">
        <v>1097</v>
      </c>
      <c r="C336" s="135">
        <v>1108</v>
      </c>
      <c r="D336" s="135">
        <v>1108</v>
      </c>
      <c r="E336" s="135">
        <v>0</v>
      </c>
      <c r="F336" s="135">
        <v>0</v>
      </c>
      <c r="G336" s="135">
        <v>0</v>
      </c>
      <c r="H336" s="135">
        <v>0</v>
      </c>
      <c r="I336" s="135">
        <v>0</v>
      </c>
    </row>
    <row r="337" spans="1:9">
      <c r="A337" s="142" t="s">
        <v>1098</v>
      </c>
      <c r="B337" s="143" t="s">
        <v>1099</v>
      </c>
      <c r="C337" s="135">
        <v>268</v>
      </c>
      <c r="D337" s="135">
        <v>268</v>
      </c>
      <c r="E337" s="135">
        <v>0</v>
      </c>
      <c r="F337" s="135">
        <v>0</v>
      </c>
      <c r="G337" s="135">
        <v>0</v>
      </c>
      <c r="H337" s="135">
        <v>0</v>
      </c>
      <c r="I337" s="135">
        <v>0</v>
      </c>
    </row>
    <row r="338" spans="1:9">
      <c r="A338" s="142" t="s">
        <v>1100</v>
      </c>
      <c r="B338" s="143" t="s">
        <v>1101</v>
      </c>
      <c r="C338" s="135">
        <v>14</v>
      </c>
      <c r="D338" s="135">
        <v>0</v>
      </c>
      <c r="E338" s="135">
        <v>0</v>
      </c>
      <c r="F338" s="135">
        <v>14</v>
      </c>
      <c r="G338" s="135">
        <v>0</v>
      </c>
      <c r="H338" s="135">
        <v>0</v>
      </c>
      <c r="I338" s="135">
        <v>0</v>
      </c>
    </row>
    <row r="339" spans="1:9">
      <c r="A339" s="142" t="s">
        <v>1102</v>
      </c>
      <c r="B339" s="143" t="s">
        <v>1103</v>
      </c>
      <c r="C339" s="135">
        <v>12</v>
      </c>
      <c r="D339" s="135">
        <v>12</v>
      </c>
      <c r="E339" s="135">
        <v>0</v>
      </c>
      <c r="F339" s="135">
        <v>0</v>
      </c>
      <c r="G339" s="135">
        <v>0</v>
      </c>
      <c r="H339" s="135">
        <v>0</v>
      </c>
      <c r="I339" s="135">
        <v>0</v>
      </c>
    </row>
    <row r="340" spans="1:9">
      <c r="A340" s="142" t="s">
        <v>1104</v>
      </c>
      <c r="B340" s="143" t="s">
        <v>1105</v>
      </c>
      <c r="C340" s="135">
        <v>181</v>
      </c>
      <c r="D340" s="135">
        <v>181</v>
      </c>
      <c r="E340" s="135">
        <v>0</v>
      </c>
      <c r="F340" s="135">
        <v>0</v>
      </c>
      <c r="G340" s="135">
        <v>0</v>
      </c>
      <c r="H340" s="135">
        <v>0</v>
      </c>
      <c r="I340" s="135">
        <v>0</v>
      </c>
    </row>
    <row r="341" spans="1:9">
      <c r="A341" s="142" t="s">
        <v>1106</v>
      </c>
      <c r="B341" s="143" t="s">
        <v>1107</v>
      </c>
      <c r="C341" s="135">
        <v>1307</v>
      </c>
      <c r="D341" s="135">
        <v>711</v>
      </c>
      <c r="E341" s="135">
        <v>0</v>
      </c>
      <c r="F341" s="135">
        <v>596</v>
      </c>
      <c r="G341" s="135">
        <v>0</v>
      </c>
      <c r="H341" s="135">
        <v>0</v>
      </c>
      <c r="I341" s="135">
        <v>0</v>
      </c>
    </row>
    <row r="342" spans="1:9">
      <c r="A342" s="142" t="s">
        <v>1108</v>
      </c>
      <c r="B342" s="143" t="s">
        <v>521</v>
      </c>
      <c r="C342" s="135">
        <v>59</v>
      </c>
      <c r="D342" s="135">
        <v>59</v>
      </c>
      <c r="E342" s="135">
        <v>0</v>
      </c>
      <c r="F342" s="135">
        <v>0</v>
      </c>
      <c r="G342" s="135">
        <v>0</v>
      </c>
      <c r="H342" s="135">
        <v>0</v>
      </c>
      <c r="I342" s="135">
        <v>0</v>
      </c>
    </row>
    <row r="343" spans="1:9">
      <c r="A343" s="142" t="s">
        <v>1109</v>
      </c>
      <c r="B343" s="143" t="s">
        <v>523</v>
      </c>
      <c r="C343" s="135">
        <v>2</v>
      </c>
      <c r="D343" s="135">
        <v>2</v>
      </c>
      <c r="E343" s="135">
        <v>0</v>
      </c>
      <c r="F343" s="135">
        <v>0</v>
      </c>
      <c r="G343" s="135">
        <v>0</v>
      </c>
      <c r="H343" s="135">
        <v>0</v>
      </c>
      <c r="I343" s="135">
        <v>0</v>
      </c>
    </row>
    <row r="344" spans="1:9">
      <c r="A344" s="142" t="s">
        <v>1110</v>
      </c>
      <c r="B344" s="143" t="s">
        <v>1111</v>
      </c>
      <c r="C344" s="135">
        <v>58</v>
      </c>
      <c r="D344" s="135">
        <v>58</v>
      </c>
      <c r="E344" s="135">
        <v>0</v>
      </c>
      <c r="F344" s="135">
        <v>0</v>
      </c>
      <c r="G344" s="135">
        <v>0</v>
      </c>
      <c r="H344" s="135">
        <v>0</v>
      </c>
      <c r="I344" s="135">
        <v>0</v>
      </c>
    </row>
    <row r="345" spans="1:9">
      <c r="A345" s="142" t="s">
        <v>1112</v>
      </c>
      <c r="B345" s="143" t="s">
        <v>1113</v>
      </c>
      <c r="C345" s="135">
        <v>596</v>
      </c>
      <c r="D345" s="135">
        <v>50</v>
      </c>
      <c r="E345" s="135">
        <v>0</v>
      </c>
      <c r="F345" s="135">
        <v>546</v>
      </c>
      <c r="G345" s="135">
        <v>0</v>
      </c>
      <c r="H345" s="135">
        <v>0</v>
      </c>
      <c r="I345" s="135">
        <v>0</v>
      </c>
    </row>
    <row r="346" spans="1:9">
      <c r="A346" s="142" t="s">
        <v>1114</v>
      </c>
      <c r="B346" s="143" t="s">
        <v>1115</v>
      </c>
      <c r="C346" s="135">
        <v>3</v>
      </c>
      <c r="D346" s="135">
        <v>3</v>
      </c>
      <c r="E346" s="135">
        <v>0</v>
      </c>
      <c r="F346" s="135">
        <v>0</v>
      </c>
      <c r="G346" s="135">
        <v>0</v>
      </c>
      <c r="H346" s="135">
        <v>0</v>
      </c>
      <c r="I346" s="135">
        <v>0</v>
      </c>
    </row>
    <row r="347" spans="1:9">
      <c r="A347" s="142" t="s">
        <v>1116</v>
      </c>
      <c r="B347" s="143" t="s">
        <v>1117</v>
      </c>
      <c r="C347" s="135">
        <v>44</v>
      </c>
      <c r="D347" s="135">
        <v>44</v>
      </c>
      <c r="E347" s="135">
        <v>0</v>
      </c>
      <c r="F347" s="135">
        <v>0</v>
      </c>
      <c r="G347" s="135">
        <v>0</v>
      </c>
      <c r="H347" s="135">
        <v>0</v>
      </c>
      <c r="I347" s="135">
        <v>0</v>
      </c>
    </row>
    <row r="348" spans="1:9">
      <c r="A348" s="142" t="s">
        <v>1118</v>
      </c>
      <c r="B348" s="143" t="s">
        <v>1119</v>
      </c>
      <c r="C348" s="135">
        <v>49</v>
      </c>
      <c r="D348" s="135">
        <v>39</v>
      </c>
      <c r="E348" s="135">
        <v>0</v>
      </c>
      <c r="F348" s="135">
        <v>10</v>
      </c>
      <c r="G348" s="135">
        <v>0</v>
      </c>
      <c r="H348" s="135">
        <v>0</v>
      </c>
      <c r="I348" s="135">
        <v>0</v>
      </c>
    </row>
    <row r="349" spans="1:9">
      <c r="A349" s="142" t="s">
        <v>1120</v>
      </c>
      <c r="B349" s="143" t="s">
        <v>1121</v>
      </c>
      <c r="C349" s="135">
        <v>496</v>
      </c>
      <c r="D349" s="135">
        <v>456</v>
      </c>
      <c r="E349" s="135">
        <v>0</v>
      </c>
      <c r="F349" s="135">
        <v>40</v>
      </c>
      <c r="G349" s="135">
        <v>0</v>
      </c>
      <c r="H349" s="135">
        <v>0</v>
      </c>
      <c r="I349" s="135">
        <v>0</v>
      </c>
    </row>
    <row r="350" ht="28.8" spans="1:9">
      <c r="A350" s="142" t="s">
        <v>1122</v>
      </c>
      <c r="B350" s="143" t="s">
        <v>1123</v>
      </c>
      <c r="C350" s="135">
        <v>788</v>
      </c>
      <c r="D350" s="135">
        <v>178</v>
      </c>
      <c r="E350" s="135">
        <v>0</v>
      </c>
      <c r="F350" s="135">
        <v>610</v>
      </c>
      <c r="G350" s="135">
        <v>0</v>
      </c>
      <c r="H350" s="135">
        <v>0</v>
      </c>
      <c r="I350" s="135">
        <v>0</v>
      </c>
    </row>
    <row r="351" spans="1:9">
      <c r="A351" s="142" t="s">
        <v>1124</v>
      </c>
      <c r="B351" s="143" t="s">
        <v>1125</v>
      </c>
      <c r="C351" s="135">
        <v>58</v>
      </c>
      <c r="D351" s="135">
        <v>58</v>
      </c>
      <c r="E351" s="135">
        <v>0</v>
      </c>
      <c r="F351" s="135">
        <v>0</v>
      </c>
      <c r="G351" s="135">
        <v>0</v>
      </c>
      <c r="H351" s="135">
        <v>0</v>
      </c>
      <c r="I351" s="135">
        <v>0</v>
      </c>
    </row>
    <row r="352" spans="1:9">
      <c r="A352" s="142" t="s">
        <v>1126</v>
      </c>
      <c r="B352" s="143" t="s">
        <v>1127</v>
      </c>
      <c r="C352" s="135">
        <v>13</v>
      </c>
      <c r="D352" s="135">
        <v>3</v>
      </c>
      <c r="E352" s="135">
        <v>0</v>
      </c>
      <c r="F352" s="135">
        <v>10</v>
      </c>
      <c r="G352" s="135">
        <v>0</v>
      </c>
      <c r="H352" s="135">
        <v>0</v>
      </c>
      <c r="I352" s="135">
        <v>0</v>
      </c>
    </row>
    <row r="353" ht="28.8" spans="1:9">
      <c r="A353" s="142" t="s">
        <v>1128</v>
      </c>
      <c r="B353" s="143" t="s">
        <v>1129</v>
      </c>
      <c r="C353" s="135">
        <v>717</v>
      </c>
      <c r="D353" s="135">
        <v>117</v>
      </c>
      <c r="E353" s="135">
        <v>0</v>
      </c>
      <c r="F353" s="135">
        <v>600</v>
      </c>
      <c r="G353" s="135">
        <v>0</v>
      </c>
      <c r="H353" s="135">
        <v>0</v>
      </c>
      <c r="I353" s="135">
        <v>0</v>
      </c>
    </row>
    <row r="354" spans="1:9">
      <c r="A354" s="142" t="s">
        <v>1130</v>
      </c>
      <c r="B354" s="143" t="s">
        <v>1131</v>
      </c>
      <c r="C354" s="135">
        <v>1706</v>
      </c>
      <c r="D354" s="135">
        <v>762</v>
      </c>
      <c r="E354" s="135">
        <v>944</v>
      </c>
      <c r="F354" s="135">
        <v>0</v>
      </c>
      <c r="G354" s="135">
        <v>0</v>
      </c>
      <c r="H354" s="135">
        <v>0</v>
      </c>
      <c r="I354" s="135">
        <v>0</v>
      </c>
    </row>
    <row r="355" spans="1:9">
      <c r="A355" s="142" t="s">
        <v>1132</v>
      </c>
      <c r="B355" s="143" t="s">
        <v>1133</v>
      </c>
      <c r="C355" s="135">
        <v>994</v>
      </c>
      <c r="D355" s="135">
        <v>50</v>
      </c>
      <c r="E355" s="135">
        <v>944</v>
      </c>
      <c r="F355" s="135">
        <v>0</v>
      </c>
      <c r="G355" s="135">
        <v>0</v>
      </c>
      <c r="H355" s="135">
        <v>0</v>
      </c>
      <c r="I355" s="135">
        <v>0</v>
      </c>
    </row>
    <row r="356" ht="28.8" spans="1:9">
      <c r="A356" s="142" t="s">
        <v>1134</v>
      </c>
      <c r="B356" s="143" t="s">
        <v>1135</v>
      </c>
      <c r="C356" s="135">
        <v>1</v>
      </c>
      <c r="D356" s="135">
        <v>1</v>
      </c>
      <c r="E356" s="135">
        <v>0</v>
      </c>
      <c r="F356" s="135">
        <v>0</v>
      </c>
      <c r="G356" s="135">
        <v>0</v>
      </c>
      <c r="H356" s="135">
        <v>0</v>
      </c>
      <c r="I356" s="135">
        <v>0</v>
      </c>
    </row>
    <row r="357" spans="1:9">
      <c r="A357" s="142" t="s">
        <v>1136</v>
      </c>
      <c r="B357" s="143" t="s">
        <v>1137</v>
      </c>
      <c r="C357" s="135">
        <v>711</v>
      </c>
      <c r="D357" s="135">
        <v>711</v>
      </c>
      <c r="E357" s="135">
        <v>0</v>
      </c>
      <c r="F357" s="135">
        <v>0</v>
      </c>
      <c r="G357" s="135">
        <v>0</v>
      </c>
      <c r="H357" s="135">
        <v>0</v>
      </c>
      <c r="I357" s="135">
        <v>0</v>
      </c>
    </row>
    <row r="358" spans="1:9">
      <c r="A358" s="142" t="s">
        <v>1138</v>
      </c>
      <c r="B358" s="143" t="s">
        <v>1139</v>
      </c>
      <c r="C358" s="135">
        <v>204</v>
      </c>
      <c r="D358" s="135">
        <v>55</v>
      </c>
      <c r="E358" s="135">
        <v>30</v>
      </c>
      <c r="F358" s="135">
        <v>119</v>
      </c>
      <c r="G358" s="135">
        <v>0</v>
      </c>
      <c r="H358" s="135">
        <v>0</v>
      </c>
      <c r="I358" s="135">
        <v>0</v>
      </c>
    </row>
    <row r="359" spans="1:9">
      <c r="A359" s="142" t="s">
        <v>1140</v>
      </c>
      <c r="B359" s="143" t="s">
        <v>1141</v>
      </c>
      <c r="C359" s="135">
        <v>55</v>
      </c>
      <c r="D359" s="135">
        <v>55</v>
      </c>
      <c r="E359" s="135">
        <v>0</v>
      </c>
      <c r="F359" s="135">
        <v>0</v>
      </c>
      <c r="G359" s="135">
        <v>0</v>
      </c>
      <c r="H359" s="135">
        <v>0</v>
      </c>
      <c r="I359" s="135">
        <v>0</v>
      </c>
    </row>
    <row r="360" spans="1:9">
      <c r="A360" s="142" t="s">
        <v>1142</v>
      </c>
      <c r="B360" s="143" t="s">
        <v>1143</v>
      </c>
      <c r="C360" s="135">
        <v>149</v>
      </c>
      <c r="D360" s="135">
        <v>0</v>
      </c>
      <c r="E360" s="135">
        <v>30</v>
      </c>
      <c r="F360" s="135">
        <v>119</v>
      </c>
      <c r="G360" s="135">
        <v>0</v>
      </c>
      <c r="H360" s="135">
        <v>0</v>
      </c>
      <c r="I360" s="135">
        <v>0</v>
      </c>
    </row>
    <row r="361" spans="1:9">
      <c r="A361" s="142" t="s">
        <v>1144</v>
      </c>
      <c r="B361" s="143" t="s">
        <v>1145</v>
      </c>
      <c r="C361" s="135">
        <v>2732</v>
      </c>
      <c r="D361" s="135">
        <v>2076</v>
      </c>
      <c r="E361" s="135">
        <v>21</v>
      </c>
      <c r="F361" s="135">
        <v>635</v>
      </c>
      <c r="G361" s="135">
        <v>0</v>
      </c>
      <c r="H361" s="135">
        <v>0</v>
      </c>
      <c r="I361" s="135">
        <v>0</v>
      </c>
    </row>
    <row r="362" spans="1:9">
      <c r="A362" s="142" t="s">
        <v>1146</v>
      </c>
      <c r="B362" s="143" t="s">
        <v>1147</v>
      </c>
      <c r="C362" s="135">
        <v>2652</v>
      </c>
      <c r="D362" s="135">
        <v>1996</v>
      </c>
      <c r="E362" s="135">
        <v>21</v>
      </c>
      <c r="F362" s="135">
        <v>635</v>
      </c>
      <c r="G362" s="135">
        <v>0</v>
      </c>
      <c r="H362" s="135">
        <v>0</v>
      </c>
      <c r="I362" s="135">
        <v>0</v>
      </c>
    </row>
    <row r="363" spans="1:9">
      <c r="A363" s="142" t="s">
        <v>1148</v>
      </c>
      <c r="B363" s="143" t="s">
        <v>521</v>
      </c>
      <c r="C363" s="135">
        <v>90</v>
      </c>
      <c r="D363" s="135">
        <v>90</v>
      </c>
      <c r="E363" s="135">
        <v>0</v>
      </c>
      <c r="F363" s="135">
        <v>0</v>
      </c>
      <c r="G363" s="135">
        <v>0</v>
      </c>
      <c r="H363" s="135">
        <v>0</v>
      </c>
      <c r="I363" s="135">
        <v>0</v>
      </c>
    </row>
    <row r="364" spans="1:9">
      <c r="A364" s="142" t="s">
        <v>1149</v>
      </c>
      <c r="B364" s="143" t="s">
        <v>1150</v>
      </c>
      <c r="C364" s="135">
        <v>1534</v>
      </c>
      <c r="D364" s="135">
        <v>897</v>
      </c>
      <c r="E364" s="135">
        <v>2</v>
      </c>
      <c r="F364" s="135">
        <v>635</v>
      </c>
      <c r="G364" s="135">
        <v>0</v>
      </c>
      <c r="H364" s="135">
        <v>0</v>
      </c>
      <c r="I364" s="135">
        <v>0</v>
      </c>
    </row>
    <row r="365" spans="1:9">
      <c r="A365" s="142" t="s">
        <v>1151</v>
      </c>
      <c r="B365" s="143" t="s">
        <v>1152</v>
      </c>
      <c r="C365" s="135">
        <v>380</v>
      </c>
      <c r="D365" s="135">
        <v>361</v>
      </c>
      <c r="E365" s="135">
        <v>19</v>
      </c>
      <c r="F365" s="135">
        <v>0</v>
      </c>
      <c r="G365" s="135">
        <v>0</v>
      </c>
      <c r="H365" s="135">
        <v>0</v>
      </c>
      <c r="I365" s="135">
        <v>0</v>
      </c>
    </row>
    <row r="366" spans="1:9">
      <c r="A366" s="142" t="s">
        <v>1153</v>
      </c>
      <c r="B366" s="143" t="s">
        <v>1154</v>
      </c>
      <c r="C366" s="135">
        <v>542</v>
      </c>
      <c r="D366" s="135">
        <v>542</v>
      </c>
      <c r="E366" s="135">
        <v>0</v>
      </c>
      <c r="F366" s="135">
        <v>0</v>
      </c>
      <c r="G366" s="135">
        <v>0</v>
      </c>
      <c r="H366" s="135">
        <v>0</v>
      </c>
      <c r="I366" s="135">
        <v>0</v>
      </c>
    </row>
    <row r="367" spans="1:9">
      <c r="A367" s="142" t="s">
        <v>1155</v>
      </c>
      <c r="B367" s="143" t="s">
        <v>1156</v>
      </c>
      <c r="C367" s="135">
        <v>106</v>
      </c>
      <c r="D367" s="135">
        <v>106</v>
      </c>
      <c r="E367" s="135">
        <v>0</v>
      </c>
      <c r="F367" s="135">
        <v>0</v>
      </c>
      <c r="G367" s="135">
        <v>0</v>
      </c>
      <c r="H367" s="135">
        <v>0</v>
      </c>
      <c r="I367" s="135">
        <v>0</v>
      </c>
    </row>
    <row r="368" spans="1:9">
      <c r="A368" s="142" t="s">
        <v>1157</v>
      </c>
      <c r="B368" s="143" t="s">
        <v>1158</v>
      </c>
      <c r="C368" s="135">
        <v>80</v>
      </c>
      <c r="D368" s="135">
        <v>80</v>
      </c>
      <c r="E368" s="135">
        <v>0</v>
      </c>
      <c r="F368" s="135">
        <v>0</v>
      </c>
      <c r="G368" s="135">
        <v>0</v>
      </c>
      <c r="H368" s="135">
        <v>0</v>
      </c>
      <c r="I368" s="135">
        <v>0</v>
      </c>
    </row>
    <row r="369" spans="1:9">
      <c r="A369" s="142" t="s">
        <v>1159</v>
      </c>
      <c r="B369" s="143" t="s">
        <v>1160</v>
      </c>
      <c r="C369" s="135">
        <v>80</v>
      </c>
      <c r="D369" s="135">
        <v>80</v>
      </c>
      <c r="E369" s="135">
        <v>0</v>
      </c>
      <c r="F369" s="135">
        <v>0</v>
      </c>
      <c r="G369" s="135">
        <v>0</v>
      </c>
      <c r="H369" s="135">
        <v>0</v>
      </c>
      <c r="I369" s="135">
        <v>0</v>
      </c>
    </row>
    <row r="370" spans="1:9">
      <c r="A370" s="142" t="s">
        <v>1161</v>
      </c>
      <c r="B370" s="143" t="s">
        <v>1162</v>
      </c>
      <c r="C370" s="135">
        <v>28639</v>
      </c>
      <c r="D370" s="135">
        <v>27066</v>
      </c>
      <c r="E370" s="135">
        <v>1573</v>
      </c>
      <c r="F370" s="135">
        <v>0</v>
      </c>
      <c r="G370" s="135">
        <v>0</v>
      </c>
      <c r="H370" s="135">
        <v>0</v>
      </c>
      <c r="I370" s="135">
        <v>0</v>
      </c>
    </row>
    <row r="371" spans="1:9">
      <c r="A371" s="142" t="s">
        <v>1163</v>
      </c>
      <c r="B371" s="143" t="s">
        <v>1164</v>
      </c>
      <c r="C371" s="135">
        <v>9</v>
      </c>
      <c r="D371" s="135">
        <v>0</v>
      </c>
      <c r="E371" s="135">
        <v>9</v>
      </c>
      <c r="F371" s="135">
        <v>0</v>
      </c>
      <c r="G371" s="135">
        <v>0</v>
      </c>
      <c r="H371" s="135">
        <v>0</v>
      </c>
      <c r="I371" s="135">
        <v>0</v>
      </c>
    </row>
    <row r="372" spans="1:9">
      <c r="A372" s="142" t="s">
        <v>1165</v>
      </c>
      <c r="B372" s="143" t="s">
        <v>1166</v>
      </c>
      <c r="C372" s="135">
        <v>9</v>
      </c>
      <c r="D372" s="135">
        <v>0</v>
      </c>
      <c r="E372" s="135">
        <v>9</v>
      </c>
      <c r="F372" s="135">
        <v>0</v>
      </c>
      <c r="G372" s="135">
        <v>0</v>
      </c>
      <c r="H372" s="135">
        <v>0</v>
      </c>
      <c r="I372" s="135">
        <v>0</v>
      </c>
    </row>
    <row r="373" spans="1:9">
      <c r="A373" s="142" t="s">
        <v>1167</v>
      </c>
      <c r="B373" s="143" t="s">
        <v>1168</v>
      </c>
      <c r="C373" s="135">
        <v>28360</v>
      </c>
      <c r="D373" s="135">
        <v>26796</v>
      </c>
      <c r="E373" s="135">
        <v>1564</v>
      </c>
      <c r="F373" s="135">
        <v>0</v>
      </c>
      <c r="G373" s="135">
        <v>0</v>
      </c>
      <c r="H373" s="135">
        <v>0</v>
      </c>
      <c r="I373" s="135">
        <v>0</v>
      </c>
    </row>
    <row r="374" spans="1:9">
      <c r="A374" s="142" t="s">
        <v>1169</v>
      </c>
      <c r="B374" s="143" t="s">
        <v>521</v>
      </c>
      <c r="C374" s="135">
        <v>211</v>
      </c>
      <c r="D374" s="135">
        <v>211</v>
      </c>
      <c r="E374" s="135">
        <v>0</v>
      </c>
      <c r="F374" s="135">
        <v>0</v>
      </c>
      <c r="G374" s="135">
        <v>0</v>
      </c>
      <c r="H374" s="135">
        <v>0</v>
      </c>
      <c r="I374" s="135">
        <v>0</v>
      </c>
    </row>
    <row r="375" spans="1:9">
      <c r="A375" s="142" t="s">
        <v>1170</v>
      </c>
      <c r="B375" s="143" t="s">
        <v>523</v>
      </c>
      <c r="C375" s="135">
        <v>62</v>
      </c>
      <c r="D375" s="135">
        <v>62</v>
      </c>
      <c r="E375" s="135">
        <v>0</v>
      </c>
      <c r="F375" s="135">
        <v>0</v>
      </c>
      <c r="G375" s="135">
        <v>0</v>
      </c>
      <c r="H375" s="135">
        <v>0</v>
      </c>
      <c r="I375" s="135">
        <v>0</v>
      </c>
    </row>
    <row r="376" spans="1:9">
      <c r="A376" s="142" t="s">
        <v>1171</v>
      </c>
      <c r="B376" s="143" t="s">
        <v>1172</v>
      </c>
      <c r="C376" s="135">
        <v>1849</v>
      </c>
      <c r="D376" s="135">
        <v>285</v>
      </c>
      <c r="E376" s="135">
        <v>1564</v>
      </c>
      <c r="F376" s="135">
        <v>0</v>
      </c>
      <c r="G376" s="135">
        <v>0</v>
      </c>
      <c r="H376" s="135">
        <v>0</v>
      </c>
      <c r="I376" s="135">
        <v>0</v>
      </c>
    </row>
    <row r="377" ht="28.8" spans="1:9">
      <c r="A377" s="142" t="s">
        <v>1173</v>
      </c>
      <c r="B377" s="143" t="s">
        <v>1174</v>
      </c>
      <c r="C377" s="135">
        <v>26238</v>
      </c>
      <c r="D377" s="135">
        <v>26238</v>
      </c>
      <c r="E377" s="135">
        <v>0</v>
      </c>
      <c r="F377" s="135">
        <v>0</v>
      </c>
      <c r="G377" s="135">
        <v>0</v>
      </c>
      <c r="H377" s="135">
        <v>0</v>
      </c>
      <c r="I377" s="135">
        <v>0</v>
      </c>
    </row>
    <row r="378" spans="1:9">
      <c r="A378" s="142" t="s">
        <v>1175</v>
      </c>
      <c r="B378" s="143" t="s">
        <v>1176</v>
      </c>
      <c r="C378" s="135">
        <v>270</v>
      </c>
      <c r="D378" s="135">
        <v>270</v>
      </c>
      <c r="E378" s="135">
        <v>0</v>
      </c>
      <c r="F378" s="135">
        <v>0</v>
      </c>
      <c r="G378" s="135">
        <v>0</v>
      </c>
      <c r="H378" s="135">
        <v>0</v>
      </c>
      <c r="I378" s="135">
        <v>0</v>
      </c>
    </row>
    <row r="379" ht="28.8" spans="1:9">
      <c r="A379" s="142" t="s">
        <v>1177</v>
      </c>
      <c r="B379" s="143" t="s">
        <v>1178</v>
      </c>
      <c r="C379" s="135">
        <v>270</v>
      </c>
      <c r="D379" s="135">
        <v>270</v>
      </c>
      <c r="E379" s="135">
        <v>0</v>
      </c>
      <c r="F379" s="135">
        <v>0</v>
      </c>
      <c r="G379" s="135">
        <v>0</v>
      </c>
      <c r="H379" s="135">
        <v>0</v>
      </c>
      <c r="I379" s="135">
        <v>0</v>
      </c>
    </row>
    <row r="380" spans="1:9">
      <c r="A380" s="142" t="s">
        <v>1179</v>
      </c>
      <c r="B380" s="143" t="s">
        <v>1180</v>
      </c>
      <c r="C380" s="135">
        <v>2070</v>
      </c>
      <c r="D380" s="135">
        <v>93</v>
      </c>
      <c r="E380" s="135">
        <v>1276</v>
      </c>
      <c r="F380" s="135">
        <v>701</v>
      </c>
      <c r="G380" s="135">
        <v>0</v>
      </c>
      <c r="H380" s="135">
        <v>0</v>
      </c>
      <c r="I380" s="135">
        <v>0</v>
      </c>
    </row>
    <row r="381" spans="1:9">
      <c r="A381" s="142" t="s">
        <v>1181</v>
      </c>
      <c r="B381" s="143" t="s">
        <v>1182</v>
      </c>
      <c r="C381" s="135">
        <v>1095</v>
      </c>
      <c r="D381" s="135">
        <v>93</v>
      </c>
      <c r="E381" s="135">
        <v>1000</v>
      </c>
      <c r="F381" s="135">
        <v>2</v>
      </c>
      <c r="G381" s="135">
        <v>0</v>
      </c>
      <c r="H381" s="135">
        <v>0</v>
      </c>
      <c r="I381" s="135">
        <v>0</v>
      </c>
    </row>
    <row r="382" spans="1:9">
      <c r="A382" s="142" t="s">
        <v>1183</v>
      </c>
      <c r="B382" s="143" t="s">
        <v>657</v>
      </c>
      <c r="C382" s="135">
        <v>93</v>
      </c>
      <c r="D382" s="135">
        <v>93</v>
      </c>
      <c r="E382" s="135">
        <v>0</v>
      </c>
      <c r="F382" s="135">
        <v>0</v>
      </c>
      <c r="G382" s="135">
        <v>0</v>
      </c>
      <c r="H382" s="135">
        <v>0</v>
      </c>
      <c r="I382" s="135">
        <v>0</v>
      </c>
    </row>
    <row r="383" spans="1:9">
      <c r="A383" s="142" t="s">
        <v>1184</v>
      </c>
      <c r="B383" s="143" t="s">
        <v>1185</v>
      </c>
      <c r="C383" s="135">
        <v>1002</v>
      </c>
      <c r="D383" s="135">
        <v>0</v>
      </c>
      <c r="E383" s="135">
        <v>1000</v>
      </c>
      <c r="F383" s="135">
        <v>2</v>
      </c>
      <c r="G383" s="135">
        <v>0</v>
      </c>
      <c r="H383" s="135">
        <v>0</v>
      </c>
      <c r="I383" s="135">
        <v>0</v>
      </c>
    </row>
    <row r="384" spans="1:9">
      <c r="A384" s="142" t="s">
        <v>1186</v>
      </c>
      <c r="B384" s="143" t="s">
        <v>1187</v>
      </c>
      <c r="C384" s="135">
        <v>1</v>
      </c>
      <c r="D384" s="135">
        <v>0</v>
      </c>
      <c r="E384" s="135">
        <v>1</v>
      </c>
      <c r="F384" s="135">
        <v>0</v>
      </c>
      <c r="G384" s="135">
        <v>0</v>
      </c>
      <c r="H384" s="135">
        <v>0</v>
      </c>
      <c r="I384" s="135">
        <v>0</v>
      </c>
    </row>
    <row r="385" spans="1:9">
      <c r="A385" s="142" t="s">
        <v>1188</v>
      </c>
      <c r="B385" s="143" t="s">
        <v>1189</v>
      </c>
      <c r="C385" s="135">
        <v>1</v>
      </c>
      <c r="D385" s="135">
        <v>0</v>
      </c>
      <c r="E385" s="135">
        <v>1</v>
      </c>
      <c r="F385" s="135">
        <v>0</v>
      </c>
      <c r="G385" s="135">
        <v>0</v>
      </c>
      <c r="H385" s="135">
        <v>0</v>
      </c>
      <c r="I385" s="135">
        <v>0</v>
      </c>
    </row>
    <row r="386" spans="1:9">
      <c r="A386" s="142" t="s">
        <v>1190</v>
      </c>
      <c r="B386" s="143" t="s">
        <v>1191</v>
      </c>
      <c r="C386" s="135">
        <v>974</v>
      </c>
      <c r="D386" s="135">
        <v>0</v>
      </c>
      <c r="E386" s="135">
        <v>275</v>
      </c>
      <c r="F386" s="135">
        <v>699</v>
      </c>
      <c r="G386" s="135">
        <v>0</v>
      </c>
      <c r="H386" s="135">
        <v>0</v>
      </c>
      <c r="I386" s="135">
        <v>0</v>
      </c>
    </row>
    <row r="387" spans="1:9">
      <c r="A387" s="142" t="s">
        <v>1192</v>
      </c>
      <c r="B387" s="143" t="s">
        <v>1193</v>
      </c>
      <c r="C387" s="135">
        <v>974</v>
      </c>
      <c r="D387" s="135">
        <v>0</v>
      </c>
      <c r="E387" s="135">
        <v>275</v>
      </c>
      <c r="F387" s="135">
        <v>699</v>
      </c>
      <c r="G387" s="135">
        <v>0</v>
      </c>
      <c r="H387" s="135">
        <v>0</v>
      </c>
      <c r="I387" s="135">
        <v>0</v>
      </c>
    </row>
    <row r="388" spans="1:9">
      <c r="A388" s="142" t="s">
        <v>1194</v>
      </c>
      <c r="B388" s="143" t="s">
        <v>1195</v>
      </c>
      <c r="C388" s="135">
        <v>1512</v>
      </c>
      <c r="D388" s="135">
        <v>1512</v>
      </c>
      <c r="E388" s="135">
        <v>0</v>
      </c>
      <c r="F388" s="135">
        <v>0</v>
      </c>
      <c r="G388" s="135">
        <v>0</v>
      </c>
      <c r="H388" s="135">
        <v>0</v>
      </c>
      <c r="I388" s="135">
        <v>0</v>
      </c>
    </row>
    <row r="389" spans="1:9">
      <c r="A389" s="142" t="s">
        <v>1196</v>
      </c>
      <c r="B389" s="143" t="s">
        <v>1197</v>
      </c>
      <c r="C389" s="135">
        <v>1512</v>
      </c>
      <c r="D389" s="135">
        <v>1512</v>
      </c>
      <c r="E389" s="135">
        <v>0</v>
      </c>
      <c r="F389" s="135">
        <v>0</v>
      </c>
      <c r="G389" s="135">
        <v>0</v>
      </c>
      <c r="H389" s="135">
        <v>0</v>
      </c>
      <c r="I389" s="135">
        <v>0</v>
      </c>
    </row>
    <row r="390" spans="1:9">
      <c r="A390" s="142" t="s">
        <v>1198</v>
      </c>
      <c r="B390" s="143" t="s">
        <v>521</v>
      </c>
      <c r="C390" s="135">
        <v>672</v>
      </c>
      <c r="D390" s="135">
        <v>672</v>
      </c>
      <c r="E390" s="135">
        <v>0</v>
      </c>
      <c r="F390" s="135">
        <v>0</v>
      </c>
      <c r="G390" s="135">
        <v>0</v>
      </c>
      <c r="H390" s="135">
        <v>0</v>
      </c>
      <c r="I390" s="135">
        <v>0</v>
      </c>
    </row>
    <row r="391" spans="1:9">
      <c r="A391" s="142" t="s">
        <v>1199</v>
      </c>
      <c r="B391" s="143" t="s">
        <v>523</v>
      </c>
      <c r="C391" s="135">
        <v>302</v>
      </c>
      <c r="D391" s="135">
        <v>302</v>
      </c>
      <c r="E391" s="135">
        <v>0</v>
      </c>
      <c r="F391" s="135">
        <v>0</v>
      </c>
      <c r="G391" s="135">
        <v>0</v>
      </c>
      <c r="H391" s="135">
        <v>0</v>
      </c>
      <c r="I391" s="135">
        <v>0</v>
      </c>
    </row>
    <row r="392" spans="1:9">
      <c r="A392" s="142" t="s">
        <v>1200</v>
      </c>
      <c r="B392" s="143" t="s">
        <v>657</v>
      </c>
      <c r="C392" s="135">
        <v>245</v>
      </c>
      <c r="D392" s="135">
        <v>245</v>
      </c>
      <c r="E392" s="135">
        <v>0</v>
      </c>
      <c r="F392" s="135">
        <v>0</v>
      </c>
      <c r="G392" s="135">
        <v>0</v>
      </c>
      <c r="H392" s="135">
        <v>0</v>
      </c>
      <c r="I392" s="135">
        <v>0</v>
      </c>
    </row>
    <row r="393" spans="1:9">
      <c r="A393" s="142" t="s">
        <v>1201</v>
      </c>
      <c r="B393" s="143" t="s">
        <v>1202</v>
      </c>
      <c r="C393" s="135">
        <v>59</v>
      </c>
      <c r="D393" s="135">
        <v>59</v>
      </c>
      <c r="E393" s="135">
        <v>0</v>
      </c>
      <c r="F393" s="135">
        <v>0</v>
      </c>
      <c r="G393" s="135">
        <v>0</v>
      </c>
      <c r="H393" s="135">
        <v>0</v>
      </c>
      <c r="I393" s="135">
        <v>0</v>
      </c>
    </row>
    <row r="394" spans="1:9">
      <c r="A394" s="142" t="s">
        <v>1203</v>
      </c>
      <c r="B394" s="143" t="s">
        <v>1204</v>
      </c>
      <c r="C394" s="135">
        <v>193</v>
      </c>
      <c r="D394" s="135">
        <v>193</v>
      </c>
      <c r="E394" s="135">
        <v>0</v>
      </c>
      <c r="F394" s="135">
        <v>0</v>
      </c>
      <c r="G394" s="135">
        <v>0</v>
      </c>
      <c r="H394" s="135">
        <v>0</v>
      </c>
      <c r="I394" s="135">
        <v>0</v>
      </c>
    </row>
    <row r="395" spans="1:9">
      <c r="A395" s="142" t="s">
        <v>1205</v>
      </c>
      <c r="B395" s="143" t="s">
        <v>1206</v>
      </c>
      <c r="C395" s="135">
        <v>41</v>
      </c>
      <c r="D395" s="135">
        <v>41</v>
      </c>
      <c r="E395" s="135">
        <v>0</v>
      </c>
      <c r="F395" s="135">
        <v>0</v>
      </c>
      <c r="G395" s="135">
        <v>0</v>
      </c>
      <c r="H395" s="135">
        <v>0</v>
      </c>
      <c r="I395" s="135">
        <v>0</v>
      </c>
    </row>
    <row r="396" spans="1:9">
      <c r="A396" s="142" t="s">
        <v>1207</v>
      </c>
      <c r="B396" s="143" t="s">
        <v>1208</v>
      </c>
      <c r="C396" s="135">
        <v>18184</v>
      </c>
      <c r="D396" s="135">
        <v>5639</v>
      </c>
      <c r="E396" s="135">
        <v>0</v>
      </c>
      <c r="F396" s="135">
        <v>12545</v>
      </c>
      <c r="G396" s="135">
        <v>0</v>
      </c>
      <c r="H396" s="135">
        <v>0</v>
      </c>
      <c r="I396" s="135">
        <v>0</v>
      </c>
    </row>
    <row r="397" spans="1:9">
      <c r="A397" s="142" t="s">
        <v>1209</v>
      </c>
      <c r="B397" s="143" t="s">
        <v>1210</v>
      </c>
      <c r="C397" s="135">
        <v>12576</v>
      </c>
      <c r="D397" s="135">
        <v>31</v>
      </c>
      <c r="E397" s="135">
        <v>0</v>
      </c>
      <c r="F397" s="135">
        <v>12545</v>
      </c>
      <c r="G397" s="135">
        <v>0</v>
      </c>
      <c r="H397" s="135">
        <v>0</v>
      </c>
      <c r="I397" s="135">
        <v>0</v>
      </c>
    </row>
    <row r="398" spans="1:9">
      <c r="A398" s="142" t="s">
        <v>1211</v>
      </c>
      <c r="B398" s="143" t="s">
        <v>1212</v>
      </c>
      <c r="C398" s="135">
        <v>2615</v>
      </c>
      <c r="D398" s="135">
        <v>0</v>
      </c>
      <c r="E398" s="135">
        <v>0</v>
      </c>
      <c r="F398" s="135">
        <v>2615</v>
      </c>
      <c r="G398" s="135">
        <v>0</v>
      </c>
      <c r="H398" s="135">
        <v>0</v>
      </c>
      <c r="I398" s="135">
        <v>0</v>
      </c>
    </row>
    <row r="399" spans="1:9">
      <c r="A399" s="142" t="s">
        <v>1213</v>
      </c>
      <c r="B399" s="143" t="s">
        <v>1214</v>
      </c>
      <c r="C399" s="135">
        <v>42</v>
      </c>
      <c r="D399" s="135">
        <v>21</v>
      </c>
      <c r="E399" s="135">
        <v>0</v>
      </c>
      <c r="F399" s="135">
        <v>21</v>
      </c>
      <c r="G399" s="135">
        <v>0</v>
      </c>
      <c r="H399" s="135">
        <v>0</v>
      </c>
      <c r="I399" s="135">
        <v>0</v>
      </c>
    </row>
    <row r="400" spans="1:9">
      <c r="A400" s="142" t="s">
        <v>1215</v>
      </c>
      <c r="B400" s="143" t="s">
        <v>1216</v>
      </c>
      <c r="C400" s="135">
        <v>9909</v>
      </c>
      <c r="D400" s="135">
        <v>0</v>
      </c>
      <c r="E400" s="135">
        <v>0</v>
      </c>
      <c r="F400" s="135">
        <v>9909</v>
      </c>
      <c r="G400" s="135">
        <v>0</v>
      </c>
      <c r="H400" s="135">
        <v>0</v>
      </c>
      <c r="I400" s="135">
        <v>0</v>
      </c>
    </row>
    <row r="401" spans="1:9">
      <c r="A401" s="142" t="s">
        <v>1217</v>
      </c>
      <c r="B401" s="143" t="s">
        <v>1218</v>
      </c>
      <c r="C401" s="135">
        <v>10</v>
      </c>
      <c r="D401" s="135">
        <v>10</v>
      </c>
      <c r="E401" s="135">
        <v>0</v>
      </c>
      <c r="F401" s="135">
        <v>0</v>
      </c>
      <c r="G401" s="135">
        <v>0</v>
      </c>
      <c r="H401" s="135">
        <v>0</v>
      </c>
      <c r="I401" s="135">
        <v>0</v>
      </c>
    </row>
    <row r="402" spans="1:9">
      <c r="A402" s="142" t="s">
        <v>1219</v>
      </c>
      <c r="B402" s="143" t="s">
        <v>1220</v>
      </c>
      <c r="C402" s="135">
        <v>5608</v>
      </c>
      <c r="D402" s="135">
        <v>5608</v>
      </c>
      <c r="E402" s="135">
        <v>0</v>
      </c>
      <c r="F402" s="135">
        <v>0</v>
      </c>
      <c r="G402" s="135">
        <v>0</v>
      </c>
      <c r="H402" s="135">
        <v>0</v>
      </c>
      <c r="I402" s="135">
        <v>0</v>
      </c>
    </row>
    <row r="403" spans="1:9">
      <c r="A403" s="142" t="s">
        <v>1221</v>
      </c>
      <c r="B403" s="143" t="s">
        <v>1222</v>
      </c>
      <c r="C403" s="135">
        <v>5608</v>
      </c>
      <c r="D403" s="135">
        <v>5608</v>
      </c>
      <c r="E403" s="135">
        <v>0</v>
      </c>
      <c r="F403" s="135">
        <v>0</v>
      </c>
      <c r="G403" s="135">
        <v>0</v>
      </c>
      <c r="H403" s="135">
        <v>0</v>
      </c>
      <c r="I403" s="135">
        <v>0</v>
      </c>
    </row>
    <row r="404" spans="1:9">
      <c r="A404" s="142" t="s">
        <v>1223</v>
      </c>
      <c r="B404" s="143" t="s">
        <v>1224</v>
      </c>
      <c r="C404" s="135">
        <v>1685</v>
      </c>
      <c r="D404" s="135">
        <v>1685</v>
      </c>
      <c r="E404" s="135">
        <v>0</v>
      </c>
      <c r="F404" s="135">
        <v>0</v>
      </c>
      <c r="G404" s="135">
        <v>0</v>
      </c>
      <c r="H404" s="135">
        <v>0</v>
      </c>
      <c r="I404" s="135">
        <v>0</v>
      </c>
    </row>
    <row r="405" spans="1:9">
      <c r="A405" s="142" t="s">
        <v>1225</v>
      </c>
      <c r="B405" s="143" t="s">
        <v>1226</v>
      </c>
      <c r="C405" s="135">
        <v>984</v>
      </c>
      <c r="D405" s="135">
        <v>984</v>
      </c>
      <c r="E405" s="135">
        <v>0</v>
      </c>
      <c r="F405" s="135">
        <v>0</v>
      </c>
      <c r="G405" s="135">
        <v>0</v>
      </c>
      <c r="H405" s="135">
        <v>0</v>
      </c>
      <c r="I405" s="135">
        <v>0</v>
      </c>
    </row>
    <row r="406" spans="1:9">
      <c r="A406" s="142" t="s">
        <v>1227</v>
      </c>
      <c r="B406" s="143" t="s">
        <v>521</v>
      </c>
      <c r="C406" s="135">
        <v>666</v>
      </c>
      <c r="D406" s="135">
        <v>666</v>
      </c>
      <c r="E406" s="135">
        <v>0</v>
      </c>
      <c r="F406" s="135">
        <v>0</v>
      </c>
      <c r="G406" s="135">
        <v>0</v>
      </c>
      <c r="H406" s="135">
        <v>0</v>
      </c>
      <c r="I406" s="135">
        <v>0</v>
      </c>
    </row>
    <row r="407" spans="1:9">
      <c r="A407" s="142" t="s">
        <v>1228</v>
      </c>
      <c r="B407" s="143" t="s">
        <v>1229</v>
      </c>
      <c r="C407" s="135">
        <v>65</v>
      </c>
      <c r="D407" s="135">
        <v>65</v>
      </c>
      <c r="E407" s="135">
        <v>0</v>
      </c>
      <c r="F407" s="135">
        <v>0</v>
      </c>
      <c r="G407" s="135">
        <v>0</v>
      </c>
      <c r="H407" s="135">
        <v>0</v>
      </c>
      <c r="I407" s="135">
        <v>0</v>
      </c>
    </row>
    <row r="408" spans="1:9">
      <c r="A408" s="142" t="s">
        <v>1230</v>
      </c>
      <c r="B408" s="143" t="s">
        <v>1231</v>
      </c>
      <c r="C408" s="135">
        <v>50</v>
      </c>
      <c r="D408" s="135">
        <v>50</v>
      </c>
      <c r="E408" s="135">
        <v>0</v>
      </c>
      <c r="F408" s="135">
        <v>0</v>
      </c>
      <c r="G408" s="135">
        <v>0</v>
      </c>
      <c r="H408" s="135">
        <v>0</v>
      </c>
      <c r="I408" s="135">
        <v>0</v>
      </c>
    </row>
    <row r="409" spans="1:9">
      <c r="A409" s="142" t="s">
        <v>1232</v>
      </c>
      <c r="B409" s="143" t="s">
        <v>1233</v>
      </c>
      <c r="C409" s="135">
        <v>203</v>
      </c>
      <c r="D409" s="135">
        <v>203</v>
      </c>
      <c r="E409" s="135">
        <v>0</v>
      </c>
      <c r="F409" s="135">
        <v>0</v>
      </c>
      <c r="G409" s="135">
        <v>0</v>
      </c>
      <c r="H409" s="135">
        <v>0</v>
      </c>
      <c r="I409" s="135">
        <v>0</v>
      </c>
    </row>
    <row r="410" spans="1:9">
      <c r="A410" s="142" t="s">
        <v>1234</v>
      </c>
      <c r="B410" s="143" t="s">
        <v>1235</v>
      </c>
      <c r="C410" s="135">
        <v>700</v>
      </c>
      <c r="D410" s="135">
        <v>700</v>
      </c>
      <c r="E410" s="135">
        <v>0</v>
      </c>
      <c r="F410" s="135">
        <v>0</v>
      </c>
      <c r="G410" s="135">
        <v>0</v>
      </c>
      <c r="H410" s="135">
        <v>0</v>
      </c>
      <c r="I410" s="135">
        <v>0</v>
      </c>
    </row>
    <row r="411" spans="1:9">
      <c r="A411" s="142" t="s">
        <v>1236</v>
      </c>
      <c r="B411" s="143" t="s">
        <v>1237</v>
      </c>
      <c r="C411" s="135">
        <v>700</v>
      </c>
      <c r="D411" s="135">
        <v>700</v>
      </c>
      <c r="E411" s="135">
        <v>0</v>
      </c>
      <c r="F411" s="135">
        <v>0</v>
      </c>
      <c r="G411" s="135">
        <v>0</v>
      </c>
      <c r="H411" s="135">
        <v>0</v>
      </c>
      <c r="I411" s="135">
        <v>0</v>
      </c>
    </row>
    <row r="412" spans="1:9">
      <c r="A412" s="142" t="s">
        <v>1238</v>
      </c>
      <c r="B412" s="143" t="s">
        <v>1239</v>
      </c>
      <c r="C412" s="135">
        <v>1</v>
      </c>
      <c r="D412" s="135">
        <v>1</v>
      </c>
      <c r="E412" s="135">
        <v>0</v>
      </c>
      <c r="F412" s="135">
        <v>0</v>
      </c>
      <c r="G412" s="135">
        <v>0</v>
      </c>
      <c r="H412" s="135">
        <v>0</v>
      </c>
      <c r="I412" s="135">
        <v>0</v>
      </c>
    </row>
    <row r="413" ht="28.8" spans="1:9">
      <c r="A413" s="142" t="s">
        <v>1240</v>
      </c>
      <c r="B413" s="143" t="s">
        <v>1241</v>
      </c>
      <c r="C413" s="135">
        <v>1</v>
      </c>
      <c r="D413" s="135">
        <v>1</v>
      </c>
      <c r="E413" s="135">
        <v>0</v>
      </c>
      <c r="F413" s="135">
        <v>0</v>
      </c>
      <c r="G413" s="135">
        <v>0</v>
      </c>
      <c r="H413" s="135">
        <v>0</v>
      </c>
      <c r="I413" s="135">
        <v>0</v>
      </c>
    </row>
    <row r="414" spans="1:9">
      <c r="A414" s="142" t="s">
        <v>1242</v>
      </c>
      <c r="B414" s="143" t="s">
        <v>1243</v>
      </c>
      <c r="C414" s="135">
        <v>5000</v>
      </c>
      <c r="D414" s="135">
        <v>5000</v>
      </c>
      <c r="E414" s="135">
        <v>0</v>
      </c>
      <c r="F414" s="135">
        <v>0</v>
      </c>
      <c r="G414" s="135">
        <v>0</v>
      </c>
      <c r="H414" s="135">
        <v>0</v>
      </c>
      <c r="I414" s="135">
        <v>0</v>
      </c>
    </row>
    <row r="415" spans="1:9">
      <c r="A415" s="142" t="s">
        <v>1244</v>
      </c>
      <c r="B415" s="143" t="s">
        <v>1245</v>
      </c>
      <c r="C415" s="135">
        <v>505</v>
      </c>
      <c r="D415" s="135">
        <v>0</v>
      </c>
      <c r="E415" s="135">
        <v>0</v>
      </c>
      <c r="F415" s="135">
        <v>505</v>
      </c>
      <c r="G415" s="135">
        <v>0</v>
      </c>
      <c r="H415" s="135">
        <v>0</v>
      </c>
      <c r="I415" s="135">
        <v>0</v>
      </c>
    </row>
    <row r="416" spans="1:9">
      <c r="A416" s="142" t="s">
        <v>1246</v>
      </c>
      <c r="B416" s="143" t="s">
        <v>1247</v>
      </c>
      <c r="C416" s="135">
        <v>505</v>
      </c>
      <c r="D416" s="135">
        <v>0</v>
      </c>
      <c r="E416" s="135">
        <v>0</v>
      </c>
      <c r="F416" s="135">
        <v>505</v>
      </c>
      <c r="G416" s="135">
        <v>0</v>
      </c>
      <c r="H416" s="135">
        <v>0</v>
      </c>
      <c r="I416" s="135">
        <v>0</v>
      </c>
    </row>
    <row r="417" spans="1:9">
      <c r="A417" s="142" t="s">
        <v>1248</v>
      </c>
      <c r="B417" s="143" t="s">
        <v>411</v>
      </c>
      <c r="C417" s="135">
        <v>505</v>
      </c>
      <c r="D417" s="135">
        <v>0</v>
      </c>
      <c r="E417" s="135">
        <v>0</v>
      </c>
      <c r="F417" s="135">
        <v>505</v>
      </c>
      <c r="G417" s="135">
        <v>0</v>
      </c>
      <c r="H417" s="135">
        <v>0</v>
      </c>
      <c r="I417" s="135">
        <v>0</v>
      </c>
    </row>
    <row r="418" spans="1:9">
      <c r="A418" s="142" t="s">
        <v>1249</v>
      </c>
      <c r="B418" s="143" t="s">
        <v>1250</v>
      </c>
      <c r="C418" s="135">
        <v>2279</v>
      </c>
      <c r="D418" s="135">
        <v>2279</v>
      </c>
      <c r="E418" s="135">
        <v>0</v>
      </c>
      <c r="F418" s="135">
        <v>0</v>
      </c>
      <c r="G418" s="135">
        <v>0</v>
      </c>
      <c r="H418" s="135">
        <v>0</v>
      </c>
      <c r="I418" s="135">
        <v>0</v>
      </c>
    </row>
    <row r="419" spans="1:9">
      <c r="A419" s="142" t="s">
        <v>1251</v>
      </c>
      <c r="B419" s="143" t="s">
        <v>1252</v>
      </c>
      <c r="C419" s="135">
        <v>2279</v>
      </c>
      <c r="D419" s="135">
        <v>2279</v>
      </c>
      <c r="E419" s="135">
        <v>0</v>
      </c>
      <c r="F419" s="135">
        <v>0</v>
      </c>
      <c r="G419" s="135">
        <v>0</v>
      </c>
      <c r="H419" s="135">
        <v>0</v>
      </c>
      <c r="I419" s="135">
        <v>0</v>
      </c>
    </row>
    <row r="420" spans="1:9">
      <c r="A420" s="142" t="s">
        <v>1253</v>
      </c>
      <c r="B420" s="143" t="s">
        <v>1254</v>
      </c>
      <c r="C420" s="135">
        <v>2279</v>
      </c>
      <c r="D420" s="135">
        <v>2279</v>
      </c>
      <c r="E420" s="135">
        <v>0</v>
      </c>
      <c r="F420" s="135">
        <v>0</v>
      </c>
      <c r="G420" s="135">
        <v>0</v>
      </c>
      <c r="H420" s="135">
        <v>0</v>
      </c>
      <c r="I420" s="135">
        <v>0</v>
      </c>
    </row>
    <row r="421" spans="1:9">
      <c r="A421" s="142" t="s">
        <v>1255</v>
      </c>
      <c r="B421" s="143" t="s">
        <v>1256</v>
      </c>
      <c r="C421" s="135">
        <v>302559</v>
      </c>
      <c r="D421" s="135">
        <v>228622</v>
      </c>
      <c r="E421" s="135">
        <v>15856</v>
      </c>
      <c r="F421" s="135">
        <v>38081</v>
      </c>
      <c r="G421" s="135">
        <v>20000</v>
      </c>
      <c r="H421" s="135">
        <v>0</v>
      </c>
      <c r="I421" s="135">
        <v>0</v>
      </c>
    </row>
  </sheetData>
  <mergeCells count="1">
    <mergeCell ref="A2:I2"/>
  </mergeCells>
  <pageMargins left="0.751388888888889" right="0.751388888888889" top="1" bottom="1"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4"/>
  <sheetViews>
    <sheetView showZeros="0" topLeftCell="A4" workbookViewId="0">
      <selection activeCell="A2" sqref="A2:R2"/>
    </sheetView>
  </sheetViews>
  <sheetFormatPr defaultColWidth="9" defaultRowHeight="14.4"/>
  <cols>
    <col min="1" max="1" width="9.12962962962963" style="128" customWidth="1"/>
    <col min="2" max="2" width="26.8796296296296" style="128" customWidth="1"/>
    <col min="3" max="18" width="8.87962962962963" style="128" customWidth="1"/>
    <col min="19" max="16383" width="9" style="128"/>
  </cols>
  <sheetData>
    <row r="1" ht="17.4" spans="1:1">
      <c r="A1" s="7" t="s">
        <v>1257</v>
      </c>
    </row>
    <row r="2" s="126" customFormat="1" ht="33" customHeight="1" spans="1:18">
      <c r="A2" s="129" t="s">
        <v>1258</v>
      </c>
      <c r="B2" s="130"/>
      <c r="C2" s="130"/>
      <c r="D2" s="130"/>
      <c r="E2" s="130"/>
      <c r="F2" s="130"/>
      <c r="G2" s="130"/>
      <c r="H2" s="130"/>
      <c r="I2" s="130"/>
      <c r="J2" s="130"/>
      <c r="K2" s="130"/>
      <c r="L2" s="130"/>
      <c r="M2" s="130"/>
      <c r="N2" s="130"/>
      <c r="O2" s="130"/>
      <c r="P2" s="130"/>
      <c r="Q2" s="130"/>
      <c r="R2" s="136"/>
    </row>
    <row r="3" s="126" customFormat="1" ht="17.4" spans="1:18">
      <c r="A3" s="131" t="s">
        <v>2</v>
      </c>
      <c r="B3" s="131"/>
      <c r="C3" s="131"/>
      <c r="D3" s="131"/>
      <c r="E3" s="131"/>
      <c r="F3" s="131"/>
      <c r="G3" s="131"/>
      <c r="H3" s="131"/>
      <c r="I3" s="131"/>
      <c r="J3" s="131"/>
      <c r="K3" s="131"/>
      <c r="L3" s="131"/>
      <c r="M3" s="131"/>
      <c r="N3" s="131"/>
      <c r="O3" s="131"/>
      <c r="P3" s="131"/>
      <c r="Q3" s="131"/>
      <c r="R3" s="137"/>
    </row>
    <row r="4" s="126" customFormat="1" ht="17.4" spans="1:18">
      <c r="A4" s="132" t="s">
        <v>5</v>
      </c>
      <c r="B4" s="132"/>
      <c r="C4" s="132" t="s">
        <v>423</v>
      </c>
      <c r="D4" s="132" t="s">
        <v>1259</v>
      </c>
      <c r="E4" s="132" t="s">
        <v>1260</v>
      </c>
      <c r="F4" s="132" t="s">
        <v>1261</v>
      </c>
      <c r="G4" s="132" t="s">
        <v>1262</v>
      </c>
      <c r="H4" s="132" t="s">
        <v>1263</v>
      </c>
      <c r="I4" s="132" t="s">
        <v>1264</v>
      </c>
      <c r="J4" s="132" t="s">
        <v>1265</v>
      </c>
      <c r="K4" s="132" t="s">
        <v>1266</v>
      </c>
      <c r="L4" s="132" t="s">
        <v>1267</v>
      </c>
      <c r="M4" s="132" t="s">
        <v>1268</v>
      </c>
      <c r="N4" s="132" t="s">
        <v>1269</v>
      </c>
      <c r="O4" s="132" t="s">
        <v>1270</v>
      </c>
      <c r="P4" s="132" t="s">
        <v>1271</v>
      </c>
      <c r="Q4" s="132" t="s">
        <v>1272</v>
      </c>
      <c r="R4" s="132" t="s">
        <v>1273</v>
      </c>
    </row>
    <row r="5" s="127" customFormat="1" ht="104.4" spans="1:18">
      <c r="A5" s="132" t="s">
        <v>1274</v>
      </c>
      <c r="B5" s="132" t="s">
        <v>1275</v>
      </c>
      <c r="C5" s="132"/>
      <c r="D5" s="132" t="s">
        <v>1276</v>
      </c>
      <c r="E5" s="132" t="s">
        <v>1277</v>
      </c>
      <c r="F5" s="132" t="s">
        <v>1278</v>
      </c>
      <c r="G5" s="132" t="s">
        <v>1279</v>
      </c>
      <c r="H5" s="132" t="s">
        <v>1280</v>
      </c>
      <c r="I5" s="132" t="s">
        <v>1281</v>
      </c>
      <c r="J5" s="132" t="s">
        <v>1282</v>
      </c>
      <c r="K5" s="132" t="s">
        <v>1283</v>
      </c>
      <c r="L5" s="132" t="s">
        <v>1284</v>
      </c>
      <c r="M5" s="132" t="s">
        <v>1285</v>
      </c>
      <c r="N5" s="132" t="s">
        <v>1286</v>
      </c>
      <c r="O5" s="132" t="s">
        <v>119</v>
      </c>
      <c r="P5" s="132" t="s">
        <v>335</v>
      </c>
      <c r="Q5" s="132" t="s">
        <v>1287</v>
      </c>
      <c r="R5" s="132" t="s">
        <v>1245</v>
      </c>
    </row>
    <row r="6" s="128" customFormat="1" spans="1:18">
      <c r="A6" s="133" t="s">
        <v>516</v>
      </c>
      <c r="B6" s="134" t="s">
        <v>517</v>
      </c>
      <c r="C6" s="135">
        <v>37182</v>
      </c>
      <c r="D6" s="135">
        <v>16354</v>
      </c>
      <c r="E6" s="135">
        <v>12947</v>
      </c>
      <c r="F6" s="135">
        <v>162</v>
      </c>
      <c r="G6" s="135">
        <v>96</v>
      </c>
      <c r="H6" s="135">
        <v>5420</v>
      </c>
      <c r="I6" s="135">
        <v>559</v>
      </c>
      <c r="J6" s="135">
        <v>478</v>
      </c>
      <c r="K6" s="135">
        <v>0</v>
      </c>
      <c r="L6" s="135">
        <v>401</v>
      </c>
      <c r="M6" s="135">
        <v>0</v>
      </c>
      <c r="N6" s="135">
        <v>0</v>
      </c>
      <c r="O6" s="135">
        <v>0</v>
      </c>
      <c r="P6" s="135">
        <v>0</v>
      </c>
      <c r="Q6" s="135">
        <v>0</v>
      </c>
      <c r="R6" s="135">
        <v>765</v>
      </c>
    </row>
    <row r="7" s="128" customFormat="1" spans="1:18">
      <c r="A7" s="133" t="s">
        <v>1288</v>
      </c>
      <c r="B7" s="134" t="s">
        <v>1289</v>
      </c>
      <c r="C7" s="135">
        <v>0</v>
      </c>
      <c r="D7" s="135">
        <v>0</v>
      </c>
      <c r="E7" s="135">
        <v>0</v>
      </c>
      <c r="F7" s="135">
        <v>0</v>
      </c>
      <c r="G7" s="135">
        <v>0</v>
      </c>
      <c r="H7" s="135">
        <v>0</v>
      </c>
      <c r="I7" s="135">
        <v>0</v>
      </c>
      <c r="J7" s="135">
        <v>0</v>
      </c>
      <c r="K7" s="135">
        <v>0</v>
      </c>
      <c r="L7" s="135">
        <v>0</v>
      </c>
      <c r="M7" s="135">
        <v>0</v>
      </c>
      <c r="N7" s="135">
        <v>0</v>
      </c>
      <c r="O7" s="135">
        <v>0</v>
      </c>
      <c r="P7" s="135">
        <v>0</v>
      </c>
      <c r="Q7" s="135">
        <v>0</v>
      </c>
      <c r="R7" s="135">
        <v>0</v>
      </c>
    </row>
    <row r="8" s="128" customFormat="1" spans="1:18">
      <c r="A8" s="133" t="s">
        <v>679</v>
      </c>
      <c r="B8" s="134" t="s">
        <v>680</v>
      </c>
      <c r="C8" s="135">
        <v>33</v>
      </c>
      <c r="D8" s="135">
        <v>0</v>
      </c>
      <c r="E8" s="135">
        <v>5</v>
      </c>
      <c r="F8" s="135">
        <v>0</v>
      </c>
      <c r="G8" s="135">
        <v>0</v>
      </c>
      <c r="H8" s="135">
        <v>0</v>
      </c>
      <c r="I8" s="135">
        <v>0</v>
      </c>
      <c r="J8" s="135">
        <v>0</v>
      </c>
      <c r="K8" s="135">
        <v>0</v>
      </c>
      <c r="L8" s="135">
        <v>0</v>
      </c>
      <c r="M8" s="135">
        <v>0</v>
      </c>
      <c r="N8" s="135">
        <v>0</v>
      </c>
      <c r="O8" s="135">
        <v>0</v>
      </c>
      <c r="P8" s="135">
        <v>0</v>
      </c>
      <c r="Q8" s="135">
        <v>0</v>
      </c>
      <c r="R8" s="135">
        <v>28</v>
      </c>
    </row>
    <row r="9" s="128" customFormat="1" spans="1:18">
      <c r="A9" s="133" t="s">
        <v>687</v>
      </c>
      <c r="B9" s="134" t="s">
        <v>688</v>
      </c>
      <c r="C9" s="135">
        <v>3307</v>
      </c>
      <c r="D9" s="135">
        <v>626</v>
      </c>
      <c r="E9" s="135">
        <v>1243</v>
      </c>
      <c r="F9" s="135">
        <v>612</v>
      </c>
      <c r="G9" s="135">
        <v>324</v>
      </c>
      <c r="H9" s="135">
        <v>491</v>
      </c>
      <c r="I9" s="135">
        <v>0</v>
      </c>
      <c r="J9" s="135">
        <v>0</v>
      </c>
      <c r="K9" s="135">
        <v>0</v>
      </c>
      <c r="L9" s="135">
        <v>11</v>
      </c>
      <c r="M9" s="135">
        <v>0</v>
      </c>
      <c r="N9" s="135">
        <v>0</v>
      </c>
      <c r="O9" s="135">
        <v>0</v>
      </c>
      <c r="P9" s="135">
        <v>0</v>
      </c>
      <c r="Q9" s="135">
        <v>0</v>
      </c>
      <c r="R9" s="135">
        <v>0</v>
      </c>
    </row>
    <row r="10" s="128" customFormat="1" spans="1:18">
      <c r="A10" s="133" t="s">
        <v>725</v>
      </c>
      <c r="B10" s="134" t="s">
        <v>726</v>
      </c>
      <c r="C10" s="135">
        <v>55626</v>
      </c>
      <c r="D10" s="135">
        <v>485</v>
      </c>
      <c r="E10" s="135">
        <v>4596</v>
      </c>
      <c r="F10" s="135">
        <v>2855</v>
      </c>
      <c r="G10" s="135">
        <v>2067</v>
      </c>
      <c r="H10" s="135">
        <v>43126</v>
      </c>
      <c r="I10" s="135">
        <v>1125</v>
      </c>
      <c r="J10" s="135">
        <v>0</v>
      </c>
      <c r="K10" s="135">
        <v>0</v>
      </c>
      <c r="L10" s="135">
        <v>1372</v>
      </c>
      <c r="M10" s="135">
        <v>0</v>
      </c>
      <c r="N10" s="135">
        <v>0</v>
      </c>
      <c r="O10" s="135">
        <v>0</v>
      </c>
      <c r="P10" s="135">
        <v>0</v>
      </c>
      <c r="Q10" s="135">
        <v>0</v>
      </c>
      <c r="R10" s="135">
        <v>0</v>
      </c>
    </row>
    <row r="11" s="128" customFormat="1" spans="1:18">
      <c r="A11" s="133" t="s">
        <v>760</v>
      </c>
      <c r="B11" s="134" t="s">
        <v>761</v>
      </c>
      <c r="C11" s="135">
        <v>122</v>
      </c>
      <c r="D11" s="135">
        <v>40</v>
      </c>
      <c r="E11" s="135">
        <v>7</v>
      </c>
      <c r="F11" s="135">
        <v>1</v>
      </c>
      <c r="G11" s="135">
        <v>0</v>
      </c>
      <c r="H11" s="135">
        <v>0</v>
      </c>
      <c r="I11" s="135">
        <v>0</v>
      </c>
      <c r="J11" s="135">
        <v>5</v>
      </c>
      <c r="K11" s="135">
        <v>0</v>
      </c>
      <c r="L11" s="135">
        <v>1</v>
      </c>
      <c r="M11" s="135">
        <v>0</v>
      </c>
      <c r="N11" s="135">
        <v>0</v>
      </c>
      <c r="O11" s="135">
        <v>0</v>
      </c>
      <c r="P11" s="135">
        <v>0</v>
      </c>
      <c r="Q11" s="135">
        <v>0</v>
      </c>
      <c r="R11" s="135">
        <v>68</v>
      </c>
    </row>
    <row r="12" s="128" customFormat="1" spans="1:18">
      <c r="A12" s="133" t="s">
        <v>770</v>
      </c>
      <c r="B12" s="134" t="s">
        <v>771</v>
      </c>
      <c r="C12" s="135">
        <v>3197</v>
      </c>
      <c r="D12" s="135">
        <v>121</v>
      </c>
      <c r="E12" s="135">
        <v>473</v>
      </c>
      <c r="F12" s="135">
        <v>204</v>
      </c>
      <c r="G12" s="135">
        <v>930</v>
      </c>
      <c r="H12" s="135">
        <v>1377</v>
      </c>
      <c r="I12" s="135">
        <v>57</v>
      </c>
      <c r="J12" s="135">
        <v>0</v>
      </c>
      <c r="K12" s="135">
        <v>0</v>
      </c>
      <c r="L12" s="135">
        <v>13</v>
      </c>
      <c r="M12" s="135">
        <v>0</v>
      </c>
      <c r="N12" s="135">
        <v>0</v>
      </c>
      <c r="O12" s="135">
        <v>0</v>
      </c>
      <c r="P12" s="135">
        <v>0</v>
      </c>
      <c r="Q12" s="135">
        <v>0</v>
      </c>
      <c r="R12" s="135">
        <v>22</v>
      </c>
    </row>
    <row r="13" s="128" customFormat="1" spans="1:18">
      <c r="A13" s="133" t="s">
        <v>814</v>
      </c>
      <c r="B13" s="134" t="s">
        <v>815</v>
      </c>
      <c r="C13" s="135">
        <v>35861</v>
      </c>
      <c r="D13" s="135">
        <v>2423</v>
      </c>
      <c r="E13" s="135">
        <v>1491</v>
      </c>
      <c r="F13" s="135">
        <v>6</v>
      </c>
      <c r="G13" s="135">
        <v>0</v>
      </c>
      <c r="H13" s="135">
        <v>7391</v>
      </c>
      <c r="I13" s="135">
        <v>9</v>
      </c>
      <c r="J13" s="135">
        <v>0</v>
      </c>
      <c r="K13" s="135">
        <v>0</v>
      </c>
      <c r="L13" s="135">
        <v>14301</v>
      </c>
      <c r="M13" s="135">
        <v>9913</v>
      </c>
      <c r="N13" s="135">
        <v>0</v>
      </c>
      <c r="O13" s="135">
        <v>0</v>
      </c>
      <c r="P13" s="135">
        <v>0</v>
      </c>
      <c r="Q13" s="135">
        <v>0</v>
      </c>
      <c r="R13" s="135">
        <v>327</v>
      </c>
    </row>
    <row r="14" s="128" customFormat="1" spans="1:18">
      <c r="A14" s="133" t="s">
        <v>939</v>
      </c>
      <c r="B14" s="134" t="s">
        <v>940</v>
      </c>
      <c r="C14" s="135">
        <v>24084</v>
      </c>
      <c r="D14" s="135">
        <v>1232</v>
      </c>
      <c r="E14" s="135">
        <v>8978</v>
      </c>
      <c r="F14" s="135">
        <v>46</v>
      </c>
      <c r="G14" s="135">
        <v>300</v>
      </c>
      <c r="H14" s="135">
        <v>8245</v>
      </c>
      <c r="I14" s="135">
        <v>269</v>
      </c>
      <c r="J14" s="135">
        <v>300</v>
      </c>
      <c r="K14" s="135">
        <v>0</v>
      </c>
      <c r="L14" s="135">
        <v>3116</v>
      </c>
      <c r="M14" s="135">
        <v>1598</v>
      </c>
      <c r="N14" s="135">
        <v>0</v>
      </c>
      <c r="O14" s="135">
        <v>0</v>
      </c>
      <c r="P14" s="135">
        <v>0</v>
      </c>
      <c r="Q14" s="135">
        <v>0</v>
      </c>
      <c r="R14" s="135">
        <v>0</v>
      </c>
    </row>
    <row r="15" s="128" customFormat="1" spans="1:18">
      <c r="A15" s="133" t="s">
        <v>1030</v>
      </c>
      <c r="B15" s="134" t="s">
        <v>1031</v>
      </c>
      <c r="C15" s="135">
        <v>2933</v>
      </c>
      <c r="D15" s="135">
        <v>0</v>
      </c>
      <c r="E15" s="135">
        <v>506</v>
      </c>
      <c r="F15" s="135">
        <v>2201</v>
      </c>
      <c r="G15" s="135">
        <v>58</v>
      </c>
      <c r="H15" s="135">
        <v>0</v>
      </c>
      <c r="I15" s="135">
        <v>0</v>
      </c>
      <c r="J15" s="135">
        <v>168</v>
      </c>
      <c r="K15" s="135">
        <v>0</v>
      </c>
      <c r="L15" s="135">
        <v>0</v>
      </c>
      <c r="M15" s="135">
        <v>0</v>
      </c>
      <c r="N15" s="135">
        <v>0</v>
      </c>
      <c r="O15" s="135">
        <v>0</v>
      </c>
      <c r="P15" s="135">
        <v>0</v>
      </c>
      <c r="Q15" s="135">
        <v>0</v>
      </c>
      <c r="R15" s="135">
        <v>0</v>
      </c>
    </row>
    <row r="16" s="128" customFormat="1" spans="1:18">
      <c r="A16" s="133" t="s">
        <v>1042</v>
      </c>
      <c r="B16" s="134" t="s">
        <v>1043</v>
      </c>
      <c r="C16" s="135">
        <v>68901</v>
      </c>
      <c r="D16" s="135">
        <v>771</v>
      </c>
      <c r="E16" s="135">
        <v>2733</v>
      </c>
      <c r="F16" s="135">
        <v>39701</v>
      </c>
      <c r="G16" s="135">
        <v>16181</v>
      </c>
      <c r="H16" s="135">
        <v>8691</v>
      </c>
      <c r="I16" s="135">
        <v>449</v>
      </c>
      <c r="J16" s="135">
        <v>143</v>
      </c>
      <c r="K16" s="135">
        <v>0</v>
      </c>
      <c r="L16" s="135">
        <v>85</v>
      </c>
      <c r="M16" s="135">
        <v>0</v>
      </c>
      <c r="N16" s="135">
        <v>0</v>
      </c>
      <c r="O16" s="135">
        <v>0</v>
      </c>
      <c r="P16" s="135">
        <v>0</v>
      </c>
      <c r="Q16" s="135">
        <v>0</v>
      </c>
      <c r="R16" s="135">
        <v>147</v>
      </c>
    </row>
    <row r="17" s="128" customFormat="1" spans="1:18">
      <c r="A17" s="133" t="s">
        <v>1073</v>
      </c>
      <c r="B17" s="134" t="s">
        <v>1074</v>
      </c>
      <c r="C17" s="135">
        <v>8707</v>
      </c>
      <c r="D17" s="135">
        <v>485</v>
      </c>
      <c r="E17" s="135">
        <v>3679</v>
      </c>
      <c r="F17" s="135">
        <v>1856</v>
      </c>
      <c r="G17" s="135">
        <v>546</v>
      </c>
      <c r="H17" s="135">
        <v>1384</v>
      </c>
      <c r="I17" s="135">
        <v>110</v>
      </c>
      <c r="J17" s="135">
        <v>168</v>
      </c>
      <c r="K17" s="135">
        <v>0</v>
      </c>
      <c r="L17" s="135">
        <v>350</v>
      </c>
      <c r="M17" s="135">
        <v>0</v>
      </c>
      <c r="N17" s="135">
        <v>0</v>
      </c>
      <c r="O17" s="135">
        <v>0</v>
      </c>
      <c r="P17" s="135">
        <v>0</v>
      </c>
      <c r="Q17" s="135">
        <v>0</v>
      </c>
      <c r="R17" s="135">
        <v>129</v>
      </c>
    </row>
    <row r="18" s="128" customFormat="1" spans="1:18">
      <c r="A18" s="133" t="s">
        <v>1144</v>
      </c>
      <c r="B18" s="134" t="s">
        <v>1145</v>
      </c>
      <c r="C18" s="135">
        <v>2732</v>
      </c>
      <c r="D18" s="135">
        <v>70</v>
      </c>
      <c r="E18" s="135">
        <v>1270</v>
      </c>
      <c r="F18" s="135">
        <v>849</v>
      </c>
      <c r="G18" s="135">
        <v>0</v>
      </c>
      <c r="H18" s="135">
        <v>543</v>
      </c>
      <c r="I18" s="135">
        <v>0</v>
      </c>
      <c r="J18" s="135">
        <v>0</v>
      </c>
      <c r="K18" s="135">
        <v>0</v>
      </c>
      <c r="L18" s="135">
        <v>0</v>
      </c>
      <c r="M18" s="135">
        <v>0</v>
      </c>
      <c r="N18" s="135">
        <v>0</v>
      </c>
      <c r="O18" s="135">
        <v>0</v>
      </c>
      <c r="P18" s="135">
        <v>0</v>
      </c>
      <c r="Q18" s="135">
        <v>0</v>
      </c>
      <c r="R18" s="135">
        <v>0</v>
      </c>
    </row>
    <row r="19" s="128" customFormat="1" spans="1:18">
      <c r="A19" s="133" t="s">
        <v>1161</v>
      </c>
      <c r="B19" s="134" t="s">
        <v>1162</v>
      </c>
      <c r="C19" s="135">
        <v>28639</v>
      </c>
      <c r="D19" s="135">
        <v>174</v>
      </c>
      <c r="E19" s="135">
        <v>97</v>
      </c>
      <c r="F19" s="135">
        <v>2</v>
      </c>
      <c r="G19" s="135">
        <v>0</v>
      </c>
      <c r="H19" s="135">
        <v>234</v>
      </c>
      <c r="I19" s="135">
        <v>0</v>
      </c>
      <c r="J19" s="135">
        <v>10044</v>
      </c>
      <c r="K19" s="135">
        <v>18000</v>
      </c>
      <c r="L19" s="135">
        <v>88</v>
      </c>
      <c r="M19" s="135">
        <v>0</v>
      </c>
      <c r="N19" s="135">
        <v>0</v>
      </c>
      <c r="O19" s="135">
        <v>0</v>
      </c>
      <c r="P19" s="135">
        <v>0</v>
      </c>
      <c r="Q19" s="135">
        <v>0</v>
      </c>
      <c r="R19" s="135">
        <v>0</v>
      </c>
    </row>
    <row r="20" s="128" customFormat="1" spans="1:18">
      <c r="A20" s="133" t="s">
        <v>1179</v>
      </c>
      <c r="B20" s="134" t="s">
        <v>1180</v>
      </c>
      <c r="C20" s="135">
        <v>2070</v>
      </c>
      <c r="D20" s="135">
        <v>0</v>
      </c>
      <c r="E20" s="135">
        <v>10</v>
      </c>
      <c r="F20" s="135">
        <v>0</v>
      </c>
      <c r="G20" s="135">
        <v>0</v>
      </c>
      <c r="H20" s="135">
        <v>85</v>
      </c>
      <c r="I20" s="135">
        <v>0</v>
      </c>
      <c r="J20" s="135">
        <v>1286</v>
      </c>
      <c r="K20" s="135">
        <v>7</v>
      </c>
      <c r="L20" s="135">
        <v>1</v>
      </c>
      <c r="M20" s="135">
        <v>0</v>
      </c>
      <c r="N20" s="135">
        <v>0</v>
      </c>
      <c r="O20" s="135">
        <v>0</v>
      </c>
      <c r="P20" s="135">
        <v>0</v>
      </c>
      <c r="Q20" s="135">
        <v>0</v>
      </c>
      <c r="R20" s="135">
        <v>681</v>
      </c>
    </row>
    <row r="21" s="128" customFormat="1" spans="1:18">
      <c r="A21" s="133" t="s">
        <v>1290</v>
      </c>
      <c r="B21" s="134" t="s">
        <v>1291</v>
      </c>
      <c r="C21" s="135">
        <v>0</v>
      </c>
      <c r="D21" s="135">
        <v>0</v>
      </c>
      <c r="E21" s="135">
        <v>0</v>
      </c>
      <c r="F21" s="135">
        <v>0</v>
      </c>
      <c r="G21" s="135">
        <v>0</v>
      </c>
      <c r="H21" s="135">
        <v>0</v>
      </c>
      <c r="I21" s="135">
        <v>0</v>
      </c>
      <c r="J21" s="135">
        <v>0</v>
      </c>
      <c r="K21" s="135">
        <v>0</v>
      </c>
      <c r="L21" s="135">
        <v>0</v>
      </c>
      <c r="M21" s="135">
        <v>0</v>
      </c>
      <c r="N21" s="135">
        <v>0</v>
      </c>
      <c r="O21" s="135">
        <v>0</v>
      </c>
      <c r="P21" s="135">
        <v>0</v>
      </c>
      <c r="Q21" s="135">
        <v>0</v>
      </c>
      <c r="R21" s="135">
        <v>0</v>
      </c>
    </row>
    <row r="22" s="128" customFormat="1" spans="1:18">
      <c r="A22" s="133" t="s">
        <v>1292</v>
      </c>
      <c r="B22" s="134" t="s">
        <v>1293</v>
      </c>
      <c r="C22" s="135">
        <v>0</v>
      </c>
      <c r="D22" s="135">
        <v>0</v>
      </c>
      <c r="E22" s="135">
        <v>0</v>
      </c>
      <c r="F22" s="135">
        <v>0</v>
      </c>
      <c r="G22" s="135">
        <v>0</v>
      </c>
      <c r="H22" s="135">
        <v>0</v>
      </c>
      <c r="I22" s="135">
        <v>0</v>
      </c>
      <c r="J22" s="135">
        <v>0</v>
      </c>
      <c r="K22" s="135">
        <v>0</v>
      </c>
      <c r="L22" s="135">
        <v>0</v>
      </c>
      <c r="M22" s="135">
        <v>0</v>
      </c>
      <c r="N22" s="135">
        <v>0</v>
      </c>
      <c r="O22" s="135">
        <v>0</v>
      </c>
      <c r="P22" s="135">
        <v>0</v>
      </c>
      <c r="Q22" s="135">
        <v>0</v>
      </c>
      <c r="R22" s="135">
        <v>0</v>
      </c>
    </row>
    <row r="23" s="128" customFormat="1" spans="1:18">
      <c r="A23" s="133" t="s">
        <v>1194</v>
      </c>
      <c r="B23" s="134" t="s">
        <v>1195</v>
      </c>
      <c r="C23" s="135">
        <v>1512</v>
      </c>
      <c r="D23" s="135">
        <v>670</v>
      </c>
      <c r="E23" s="135">
        <v>713</v>
      </c>
      <c r="F23" s="135">
        <v>13</v>
      </c>
      <c r="G23" s="135">
        <v>0</v>
      </c>
      <c r="H23" s="135">
        <v>105</v>
      </c>
      <c r="I23" s="135">
        <v>0</v>
      </c>
      <c r="J23" s="135">
        <v>0</v>
      </c>
      <c r="K23" s="135">
        <v>0</v>
      </c>
      <c r="L23" s="135">
        <v>11</v>
      </c>
      <c r="M23" s="135">
        <v>0</v>
      </c>
      <c r="N23" s="135">
        <v>0</v>
      </c>
      <c r="O23" s="135">
        <v>0</v>
      </c>
      <c r="P23" s="135">
        <v>0</v>
      </c>
      <c r="Q23" s="135">
        <v>0</v>
      </c>
      <c r="R23" s="135">
        <v>0</v>
      </c>
    </row>
    <row r="24" s="128" customFormat="1" spans="1:18">
      <c r="A24" s="133" t="s">
        <v>1207</v>
      </c>
      <c r="B24" s="134" t="s">
        <v>1208</v>
      </c>
      <c r="C24" s="135">
        <v>18184</v>
      </c>
      <c r="D24" s="135">
        <v>1699</v>
      </c>
      <c r="E24" s="135">
        <v>10</v>
      </c>
      <c r="F24" s="135">
        <v>8046</v>
      </c>
      <c r="G24" s="135">
        <v>2900</v>
      </c>
      <c r="H24" s="135">
        <v>3909</v>
      </c>
      <c r="I24" s="135">
        <v>1578</v>
      </c>
      <c r="J24" s="135">
        <v>0</v>
      </c>
      <c r="K24" s="135">
        <v>0</v>
      </c>
      <c r="L24" s="135">
        <v>42</v>
      </c>
      <c r="M24" s="135">
        <v>0</v>
      </c>
      <c r="N24" s="135">
        <v>0</v>
      </c>
      <c r="O24" s="135">
        <v>0</v>
      </c>
      <c r="P24" s="135">
        <v>0</v>
      </c>
      <c r="Q24" s="135">
        <v>0</v>
      </c>
      <c r="R24" s="135">
        <v>0</v>
      </c>
    </row>
    <row r="25" s="128" customFormat="1" spans="1:18">
      <c r="A25" s="133" t="s">
        <v>1294</v>
      </c>
      <c r="B25" s="134" t="s">
        <v>1295</v>
      </c>
      <c r="C25" s="135">
        <v>0</v>
      </c>
      <c r="D25" s="135">
        <v>0</v>
      </c>
      <c r="E25" s="135">
        <v>0</v>
      </c>
      <c r="F25" s="135">
        <v>0</v>
      </c>
      <c r="G25" s="135">
        <v>0</v>
      </c>
      <c r="H25" s="135">
        <v>0</v>
      </c>
      <c r="I25" s="135">
        <v>0</v>
      </c>
      <c r="J25" s="135">
        <v>0</v>
      </c>
      <c r="K25" s="135">
        <v>0</v>
      </c>
      <c r="L25" s="135">
        <v>0</v>
      </c>
      <c r="M25" s="135">
        <v>0</v>
      </c>
      <c r="N25" s="135">
        <v>0</v>
      </c>
      <c r="O25" s="135">
        <v>0</v>
      </c>
      <c r="P25" s="135">
        <v>0</v>
      </c>
      <c r="Q25" s="135">
        <v>0</v>
      </c>
      <c r="R25" s="135">
        <v>0</v>
      </c>
    </row>
    <row r="26" s="128" customFormat="1" spans="1:18">
      <c r="A26" s="133" t="s">
        <v>1223</v>
      </c>
      <c r="B26" s="134" t="s">
        <v>1224</v>
      </c>
      <c r="C26" s="135">
        <v>1685</v>
      </c>
      <c r="D26" s="135">
        <v>452</v>
      </c>
      <c r="E26" s="135">
        <v>863</v>
      </c>
      <c r="F26" s="135">
        <v>2</v>
      </c>
      <c r="G26" s="135">
        <v>0</v>
      </c>
      <c r="H26" s="135">
        <v>215</v>
      </c>
      <c r="I26" s="135">
        <v>0</v>
      </c>
      <c r="J26" s="135">
        <v>0</v>
      </c>
      <c r="K26" s="135">
        <v>0</v>
      </c>
      <c r="L26" s="135">
        <v>153</v>
      </c>
      <c r="M26" s="135">
        <v>0</v>
      </c>
      <c r="N26" s="135">
        <v>0</v>
      </c>
      <c r="O26" s="135">
        <v>0</v>
      </c>
      <c r="P26" s="135">
        <v>0</v>
      </c>
      <c r="Q26" s="135">
        <v>0</v>
      </c>
      <c r="R26" s="135">
        <v>0</v>
      </c>
    </row>
    <row r="27" s="128" customFormat="1" spans="1:18">
      <c r="A27" s="133" t="s">
        <v>1242</v>
      </c>
      <c r="B27" s="134" t="s">
        <v>1243</v>
      </c>
      <c r="C27" s="135">
        <v>5000</v>
      </c>
      <c r="D27" s="135">
        <v>0</v>
      </c>
      <c r="E27" s="135">
        <v>0</v>
      </c>
      <c r="F27" s="135">
        <v>0</v>
      </c>
      <c r="G27" s="135">
        <v>0</v>
      </c>
      <c r="H27" s="135">
        <v>0</v>
      </c>
      <c r="I27" s="135">
        <v>0</v>
      </c>
      <c r="J27" s="135">
        <v>0</v>
      </c>
      <c r="K27" s="135">
        <v>0</v>
      </c>
      <c r="L27" s="135">
        <v>0</v>
      </c>
      <c r="M27" s="135">
        <v>0</v>
      </c>
      <c r="N27" s="135">
        <v>0</v>
      </c>
      <c r="O27" s="135">
        <v>0</v>
      </c>
      <c r="P27" s="135">
        <v>0</v>
      </c>
      <c r="Q27" s="135">
        <v>5000</v>
      </c>
      <c r="R27" s="135">
        <v>0</v>
      </c>
    </row>
    <row r="28" s="128" customFormat="1" spans="1:18">
      <c r="A28" s="133" t="s">
        <v>1244</v>
      </c>
      <c r="B28" s="134" t="s">
        <v>1245</v>
      </c>
      <c r="C28" s="135">
        <v>505</v>
      </c>
      <c r="D28" s="135">
        <v>0</v>
      </c>
      <c r="E28" s="135">
        <v>0</v>
      </c>
      <c r="F28" s="135">
        <v>0</v>
      </c>
      <c r="G28" s="135">
        <v>505</v>
      </c>
      <c r="H28" s="135">
        <v>0</v>
      </c>
      <c r="I28" s="135">
        <v>0</v>
      </c>
      <c r="J28" s="135">
        <v>0</v>
      </c>
      <c r="K28" s="135">
        <v>0</v>
      </c>
      <c r="L28" s="135">
        <v>0</v>
      </c>
      <c r="M28" s="135">
        <v>0</v>
      </c>
      <c r="N28" s="135">
        <v>0</v>
      </c>
      <c r="O28" s="135">
        <v>0</v>
      </c>
      <c r="P28" s="135">
        <v>0</v>
      </c>
      <c r="Q28" s="135">
        <v>0</v>
      </c>
      <c r="R28" s="135">
        <v>0</v>
      </c>
    </row>
    <row r="29" s="128" customFormat="1" spans="1:18">
      <c r="A29" s="133" t="s">
        <v>1249</v>
      </c>
      <c r="B29" s="134" t="s">
        <v>1250</v>
      </c>
      <c r="C29" s="135">
        <v>2279</v>
      </c>
      <c r="D29" s="135">
        <v>0</v>
      </c>
      <c r="E29" s="135">
        <v>0</v>
      </c>
      <c r="F29" s="135">
        <v>0</v>
      </c>
      <c r="G29" s="135">
        <v>0</v>
      </c>
      <c r="H29" s="135">
        <v>0</v>
      </c>
      <c r="I29" s="135">
        <v>0</v>
      </c>
      <c r="J29" s="135">
        <v>0</v>
      </c>
      <c r="K29" s="135">
        <v>0</v>
      </c>
      <c r="L29" s="135">
        <v>0</v>
      </c>
      <c r="M29" s="135">
        <v>0</v>
      </c>
      <c r="N29" s="135">
        <v>2279</v>
      </c>
      <c r="O29" s="135">
        <v>0</v>
      </c>
      <c r="P29" s="135">
        <v>0</v>
      </c>
      <c r="Q29" s="135">
        <v>0</v>
      </c>
      <c r="R29" s="135">
        <v>0</v>
      </c>
    </row>
    <row r="30" s="128" customFormat="1" spans="1:18">
      <c r="A30" s="133" t="s">
        <v>1296</v>
      </c>
      <c r="B30" s="134" t="s">
        <v>1297</v>
      </c>
      <c r="C30" s="135">
        <v>0</v>
      </c>
      <c r="D30" s="135">
        <v>0</v>
      </c>
      <c r="E30" s="135">
        <v>0</v>
      </c>
      <c r="F30" s="135">
        <v>0</v>
      </c>
      <c r="G30" s="135">
        <v>0</v>
      </c>
      <c r="H30" s="135">
        <v>0</v>
      </c>
      <c r="I30" s="135">
        <v>0</v>
      </c>
      <c r="J30" s="135">
        <v>0</v>
      </c>
      <c r="K30" s="135">
        <v>0</v>
      </c>
      <c r="L30" s="135">
        <v>0</v>
      </c>
      <c r="M30" s="135">
        <v>0</v>
      </c>
      <c r="N30" s="135">
        <v>0</v>
      </c>
      <c r="O30" s="135">
        <v>0</v>
      </c>
      <c r="P30" s="135">
        <v>0</v>
      </c>
      <c r="Q30" s="135">
        <v>0</v>
      </c>
      <c r="R30" s="135">
        <v>0</v>
      </c>
    </row>
    <row r="31" s="128" customFormat="1" spans="1:18">
      <c r="A31" s="133" t="s">
        <v>1298</v>
      </c>
      <c r="B31" s="134" t="s">
        <v>335</v>
      </c>
      <c r="C31" s="135">
        <v>5044</v>
      </c>
      <c r="D31" s="135">
        <v>0</v>
      </c>
      <c r="E31" s="135">
        <v>0</v>
      </c>
      <c r="F31" s="135">
        <v>0</v>
      </c>
      <c r="G31" s="135">
        <v>0</v>
      </c>
      <c r="H31" s="135">
        <v>0</v>
      </c>
      <c r="I31" s="135">
        <v>0</v>
      </c>
      <c r="J31" s="135">
        <v>0</v>
      </c>
      <c r="K31" s="135">
        <v>0</v>
      </c>
      <c r="L31" s="135">
        <v>0</v>
      </c>
      <c r="M31" s="135">
        <v>0</v>
      </c>
      <c r="N31" s="135">
        <v>0</v>
      </c>
      <c r="O31" s="135">
        <v>0</v>
      </c>
      <c r="P31" s="135">
        <v>5044</v>
      </c>
      <c r="Q31" s="135">
        <v>0</v>
      </c>
      <c r="R31" s="135">
        <v>0</v>
      </c>
    </row>
    <row r="32" s="128" customFormat="1" spans="1:18">
      <c r="A32" s="133" t="s">
        <v>1299</v>
      </c>
      <c r="B32" s="134" t="s">
        <v>119</v>
      </c>
      <c r="C32" s="135">
        <v>0</v>
      </c>
      <c r="D32" s="135">
        <v>0</v>
      </c>
      <c r="E32" s="135">
        <v>0</v>
      </c>
      <c r="F32" s="135">
        <v>0</v>
      </c>
      <c r="G32" s="135">
        <v>0</v>
      </c>
      <c r="H32" s="135">
        <v>0</v>
      </c>
      <c r="I32" s="135">
        <v>0</v>
      </c>
      <c r="J32" s="135">
        <v>0</v>
      </c>
      <c r="K32" s="135">
        <v>0</v>
      </c>
      <c r="L32" s="135">
        <v>0</v>
      </c>
      <c r="M32" s="135">
        <v>0</v>
      </c>
      <c r="N32" s="135">
        <v>0</v>
      </c>
      <c r="O32" s="135">
        <v>0</v>
      </c>
      <c r="P32" s="135">
        <v>0</v>
      </c>
      <c r="Q32" s="135">
        <v>0</v>
      </c>
      <c r="R32" s="135">
        <v>0</v>
      </c>
    </row>
    <row r="33" s="128" customFormat="1" spans="1:18">
      <c r="A33" s="133" t="s">
        <v>1300</v>
      </c>
      <c r="B33" s="134" t="s">
        <v>1300</v>
      </c>
      <c r="C33" s="135">
        <v>0</v>
      </c>
      <c r="D33" s="135">
        <v>0</v>
      </c>
      <c r="E33" s="135">
        <v>0</v>
      </c>
      <c r="F33" s="135">
        <v>0</v>
      </c>
      <c r="G33" s="135">
        <v>0</v>
      </c>
      <c r="H33" s="135">
        <v>0</v>
      </c>
      <c r="I33" s="135">
        <v>0</v>
      </c>
      <c r="J33" s="135">
        <v>0</v>
      </c>
      <c r="K33" s="135">
        <v>0</v>
      </c>
      <c r="L33" s="135">
        <v>0</v>
      </c>
      <c r="M33" s="135">
        <v>0</v>
      </c>
      <c r="N33" s="135">
        <v>0</v>
      </c>
      <c r="O33" s="135">
        <v>0</v>
      </c>
      <c r="P33" s="135">
        <v>0</v>
      </c>
      <c r="Q33" s="135">
        <v>0</v>
      </c>
      <c r="R33" s="135">
        <v>0</v>
      </c>
    </row>
    <row r="34" s="128" customFormat="1" spans="1:18">
      <c r="A34" s="133"/>
      <c r="B34" s="134" t="s">
        <v>127</v>
      </c>
      <c r="C34" s="135">
        <v>307603</v>
      </c>
      <c r="D34" s="135">
        <v>25602</v>
      </c>
      <c r="E34" s="135">
        <v>39621</v>
      </c>
      <c r="F34" s="135">
        <v>56556</v>
      </c>
      <c r="G34" s="135">
        <v>23907</v>
      </c>
      <c r="H34" s="135">
        <v>81216</v>
      </c>
      <c r="I34" s="135">
        <v>4156</v>
      </c>
      <c r="J34" s="135">
        <v>12592</v>
      </c>
      <c r="K34" s="135">
        <v>18007</v>
      </c>
      <c r="L34" s="135">
        <v>19945</v>
      </c>
      <c r="M34" s="135">
        <v>11511</v>
      </c>
      <c r="N34" s="135">
        <v>2279</v>
      </c>
      <c r="O34" s="135">
        <v>0</v>
      </c>
      <c r="P34" s="135">
        <v>5044</v>
      </c>
      <c r="Q34" s="135">
        <v>5000</v>
      </c>
      <c r="R34" s="135">
        <v>2167</v>
      </c>
    </row>
  </sheetData>
  <mergeCells count="4">
    <mergeCell ref="A2:R2"/>
    <mergeCell ref="A3:R3"/>
    <mergeCell ref="A4:B4"/>
    <mergeCell ref="C4:C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3"/>
  <sheetViews>
    <sheetView workbookViewId="0">
      <selection activeCell="A2" sqref="A2:B2"/>
    </sheetView>
  </sheetViews>
  <sheetFormatPr defaultColWidth="6.86111111111111" defaultRowHeight="14.4"/>
  <cols>
    <col min="1" max="1" width="37.8796296296296" style="115" customWidth="1"/>
    <col min="2" max="2" width="27.5" style="116" customWidth="1"/>
    <col min="3" max="253" width="6.86111111111111" style="115" customWidth="1"/>
    <col min="254" max="16384" width="6.86111111111111" style="117"/>
  </cols>
  <sheetData>
    <row r="1" ht="17.4" spans="1:1">
      <c r="A1" s="7" t="s">
        <v>1301</v>
      </c>
    </row>
    <row r="2" s="115" customFormat="1" ht="46" customHeight="1" spans="1:254">
      <c r="A2" s="118" t="s">
        <v>1302</v>
      </c>
      <c r="B2" s="119"/>
      <c r="IT2" s="117"/>
    </row>
    <row r="3" s="115" customFormat="1" ht="16.5" customHeight="1" spans="2:254">
      <c r="B3" s="120" t="s">
        <v>2</v>
      </c>
      <c r="IT3" s="117"/>
    </row>
    <row r="4" s="115" customFormat="1" ht="35" customHeight="1" spans="1:254">
      <c r="A4" s="54" t="s">
        <v>1303</v>
      </c>
      <c r="B4" s="121" t="s">
        <v>1304</v>
      </c>
      <c r="IT4" s="117"/>
    </row>
    <row r="5" s="115" customFormat="1" ht="26" customHeight="1" spans="1:254">
      <c r="A5" s="54" t="s">
        <v>188</v>
      </c>
      <c r="B5" s="122">
        <f>SUM(B6:B30)/2</f>
        <v>94528.871917</v>
      </c>
      <c r="IT5" s="117"/>
    </row>
    <row r="6" s="115" customFormat="1" ht="26" customHeight="1" spans="1:254">
      <c r="A6" s="123" t="s">
        <v>1276</v>
      </c>
      <c r="B6" s="124">
        <v>25076.442363</v>
      </c>
      <c r="IT6" s="117"/>
    </row>
    <row r="7" s="115" customFormat="1" ht="26" customHeight="1" spans="1:254">
      <c r="A7" s="123" t="s">
        <v>1305</v>
      </c>
      <c r="B7" s="125">
        <v>19467.361304</v>
      </c>
      <c r="IT7" s="117"/>
    </row>
    <row r="8" s="115" customFormat="1" ht="26" customHeight="1" spans="1:254">
      <c r="A8" s="123" t="s">
        <v>1306</v>
      </c>
      <c r="B8" s="125">
        <v>2853.499128</v>
      </c>
      <c r="IT8" s="117"/>
    </row>
    <row r="9" s="115" customFormat="1" ht="26" customHeight="1" spans="1:254">
      <c r="A9" s="123" t="s">
        <v>1307</v>
      </c>
      <c r="B9" s="125">
        <v>1709.426453</v>
      </c>
      <c r="IT9" s="117"/>
    </row>
    <row r="10" s="115" customFormat="1" ht="26" customHeight="1" spans="1:254">
      <c r="A10" s="123" t="s">
        <v>1308</v>
      </c>
      <c r="B10" s="125">
        <v>1046.155478</v>
      </c>
      <c r="IT10" s="117"/>
    </row>
    <row r="11" s="115" customFormat="1" ht="26" customHeight="1" spans="1:254">
      <c r="A11" s="123" t="s">
        <v>1277</v>
      </c>
      <c r="B11" s="125">
        <v>2726.2157</v>
      </c>
      <c r="IT11" s="117"/>
    </row>
    <row r="12" s="115" customFormat="1" ht="26" customHeight="1" spans="1:254">
      <c r="A12" s="123" t="s">
        <v>1309</v>
      </c>
      <c r="B12" s="125">
        <v>2429.3303</v>
      </c>
      <c r="IT12" s="117"/>
    </row>
    <row r="13" s="115" customFormat="1" ht="26" customHeight="1" spans="1:254">
      <c r="A13" s="123" t="s">
        <v>1310</v>
      </c>
      <c r="B13" s="125">
        <v>7.5</v>
      </c>
      <c r="IT13" s="117"/>
    </row>
    <row r="14" s="115" customFormat="1" ht="26" customHeight="1" spans="1:254">
      <c r="A14" s="123" t="s">
        <v>1311</v>
      </c>
      <c r="B14" s="124">
        <v>28.2</v>
      </c>
      <c r="IT14" s="117"/>
    </row>
    <row r="15" s="115" customFormat="1" ht="26" customHeight="1" spans="1:254">
      <c r="A15" s="123" t="s">
        <v>1312</v>
      </c>
      <c r="B15" s="125">
        <v>44.6784</v>
      </c>
      <c r="IT15" s="117"/>
    </row>
    <row r="16" s="115" customFormat="1" ht="26" customHeight="1" spans="1:254">
      <c r="A16" s="123" t="s">
        <v>1313</v>
      </c>
      <c r="B16" s="125">
        <v>117.1</v>
      </c>
      <c r="IT16" s="117"/>
    </row>
    <row r="17" s="115" customFormat="1" ht="26" customHeight="1" spans="1:254">
      <c r="A17" s="123" t="s">
        <v>1314</v>
      </c>
      <c r="B17" s="125">
        <v>53.1</v>
      </c>
      <c r="IT17" s="117"/>
    </row>
    <row r="18" s="115" customFormat="1" ht="26" customHeight="1" spans="1:254">
      <c r="A18" s="123" t="s">
        <v>1315</v>
      </c>
      <c r="B18" s="125">
        <v>46.307</v>
      </c>
      <c r="IT18" s="117"/>
    </row>
    <row r="19" s="115" customFormat="1" ht="26" customHeight="1" spans="1:254">
      <c r="A19" s="123" t="s">
        <v>1316</v>
      </c>
      <c r="B19" s="124">
        <v>50.5999</v>
      </c>
      <c r="IT19" s="117"/>
    </row>
    <row r="20" s="115" customFormat="1" ht="26" customHeight="1" spans="1:254">
      <c r="A20" s="123" t="s">
        <v>1317</v>
      </c>
      <c r="B20" s="125">
        <v>50.5999</v>
      </c>
      <c r="IT20" s="117"/>
    </row>
    <row r="21" s="115" customFormat="1" ht="26" customHeight="1" spans="1:254">
      <c r="A21" s="123" t="s">
        <v>1280</v>
      </c>
      <c r="B21" s="125">
        <v>58928.299334</v>
      </c>
      <c r="IT21" s="117"/>
    </row>
    <row r="22" s="115" customFormat="1" ht="26" customHeight="1" spans="1:254">
      <c r="A22" s="123" t="s">
        <v>1318</v>
      </c>
      <c r="B22" s="125">
        <v>58928.299334</v>
      </c>
      <c r="IT22" s="117"/>
    </row>
    <row r="23" s="115" customFormat="1" ht="26" customHeight="1" spans="1:254">
      <c r="A23" s="123" t="s">
        <v>1319</v>
      </c>
      <c r="B23" s="125">
        <v>2556.059295</v>
      </c>
      <c r="IT23" s="117"/>
    </row>
    <row r="24" s="115" customFormat="1" ht="26" customHeight="1" spans="1:254">
      <c r="A24" s="123" t="s">
        <v>1313</v>
      </c>
      <c r="B24" s="125">
        <v>277.2</v>
      </c>
      <c r="IT24" s="117"/>
    </row>
    <row r="25" s="115" customFormat="1" ht="26" customHeight="1" spans="1:254">
      <c r="A25" s="123" t="s">
        <v>1320</v>
      </c>
      <c r="B25" s="125">
        <v>2278.859295</v>
      </c>
      <c r="IT25" s="117"/>
    </row>
    <row r="26" s="115" customFormat="1" ht="26" customHeight="1" spans="1:254">
      <c r="A26" s="123" t="s">
        <v>1321</v>
      </c>
      <c r="B26" s="125">
        <v>16.3325</v>
      </c>
      <c r="IT26" s="117"/>
    </row>
    <row r="27" s="115" customFormat="1" ht="26" customHeight="1" spans="1:254">
      <c r="A27" s="123" t="s">
        <v>1322</v>
      </c>
      <c r="B27" s="125">
        <v>16.3325</v>
      </c>
      <c r="IT27" s="117"/>
    </row>
    <row r="28" s="115" customFormat="1" ht="26" customHeight="1" spans="1:254">
      <c r="A28" s="123" t="s">
        <v>1284</v>
      </c>
      <c r="B28" s="125">
        <v>5174.922825</v>
      </c>
      <c r="IT28" s="117"/>
    </row>
    <row r="29" s="115" customFormat="1" ht="26" customHeight="1" spans="1:254">
      <c r="A29" s="123" t="s">
        <v>1323</v>
      </c>
      <c r="B29" s="125">
        <v>5150.467861</v>
      </c>
      <c r="IT29" s="117"/>
    </row>
    <row r="30" s="115" customFormat="1" ht="26" customHeight="1" spans="1:254">
      <c r="A30" s="123" t="s">
        <v>1324</v>
      </c>
      <c r="B30" s="125">
        <v>24.454964</v>
      </c>
      <c r="IT30" s="117"/>
    </row>
    <row r="31" s="115" customFormat="1" spans="2:254">
      <c r="B31" s="116"/>
      <c r="IT31" s="117"/>
    </row>
    <row r="32" s="115" customFormat="1" spans="2:254">
      <c r="B32" s="116"/>
      <c r="IT32" s="117"/>
    </row>
    <row r="33" s="115" customFormat="1" spans="2:254">
      <c r="B33" s="116"/>
      <c r="IT33" s="117"/>
    </row>
  </sheetData>
  <mergeCells count="1">
    <mergeCell ref="A2:B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1"/>
  <sheetViews>
    <sheetView workbookViewId="0">
      <selection activeCell="A2" sqref="A2:N2"/>
    </sheetView>
  </sheetViews>
  <sheetFormatPr defaultColWidth="8.77777777777778" defaultRowHeight="14.4"/>
  <cols>
    <col min="1" max="1" width="9.87962962962963" style="86" customWidth="1"/>
    <col min="2" max="2" width="64.1111111111111" style="86" customWidth="1"/>
    <col min="3" max="5" width="10.7777777777778" style="86" customWidth="1"/>
    <col min="6" max="7" width="8.44444444444444" style="93" customWidth="1"/>
    <col min="8" max="8" width="9.87962962962963" style="86" customWidth="1"/>
    <col min="9" max="9" width="64.1111111111111" style="86" customWidth="1"/>
    <col min="10" max="12" width="10.7777777777778" style="86" customWidth="1"/>
    <col min="13" max="14" width="8.44444444444444" style="93" customWidth="1"/>
    <col min="15" max="16384" width="8.77777777777778" style="86"/>
  </cols>
  <sheetData>
    <row r="1" ht="17.4" spans="1:1">
      <c r="A1" s="7" t="s">
        <v>1325</v>
      </c>
    </row>
    <row r="2" s="90" customFormat="1" ht="22.8" spans="1:14">
      <c r="A2" s="94" t="s">
        <v>1326</v>
      </c>
      <c r="B2" s="94"/>
      <c r="C2" s="94"/>
      <c r="D2" s="94"/>
      <c r="E2" s="94"/>
      <c r="F2" s="94"/>
      <c r="G2" s="94"/>
      <c r="H2" s="94"/>
      <c r="I2" s="94"/>
      <c r="J2" s="94"/>
      <c r="K2" s="94"/>
      <c r="L2" s="94"/>
      <c r="M2" s="94"/>
      <c r="N2" s="94"/>
    </row>
    <row r="3" s="86" customFormat="1" ht="14.25" customHeight="1" spans="1:14">
      <c r="A3" s="95" t="str">
        <f>IF(ABS(E290-L290)&gt;0,"2024年预算数收支不平衡，请检查！","")</f>
        <v/>
      </c>
      <c r="F3" s="93"/>
      <c r="G3" s="93"/>
      <c r="M3" s="93"/>
      <c r="N3" s="107" t="s">
        <v>2</v>
      </c>
    </row>
    <row r="4" s="86" customFormat="1" ht="28.2" customHeight="1" spans="1:14">
      <c r="A4" s="96" t="s">
        <v>1327</v>
      </c>
      <c r="B4" s="96"/>
      <c r="C4" s="96"/>
      <c r="D4" s="96"/>
      <c r="E4" s="96"/>
      <c r="F4" s="96"/>
      <c r="G4" s="96"/>
      <c r="H4" s="96" t="s">
        <v>1328</v>
      </c>
      <c r="I4" s="96"/>
      <c r="J4" s="96"/>
      <c r="K4" s="96"/>
      <c r="L4" s="96"/>
      <c r="M4" s="96"/>
      <c r="N4" s="96"/>
    </row>
    <row r="5" s="91" customFormat="1" ht="19.5" customHeight="1" spans="1:14">
      <c r="A5" s="97" t="s">
        <v>1329</v>
      </c>
      <c r="B5" s="98" t="s">
        <v>5</v>
      </c>
      <c r="C5" s="97" t="s">
        <v>1330</v>
      </c>
      <c r="D5" s="97" t="s">
        <v>1331</v>
      </c>
      <c r="E5" s="97" t="s">
        <v>1332</v>
      </c>
      <c r="F5" s="97"/>
      <c r="G5" s="97"/>
      <c r="H5" s="97" t="s">
        <v>1329</v>
      </c>
      <c r="I5" s="98" t="s">
        <v>5</v>
      </c>
      <c r="J5" s="97" t="s">
        <v>1330</v>
      </c>
      <c r="K5" s="97" t="s">
        <v>1331</v>
      </c>
      <c r="L5" s="97" t="s">
        <v>1332</v>
      </c>
      <c r="M5" s="97"/>
      <c r="N5" s="97"/>
    </row>
    <row r="6" s="91" customFormat="1" ht="60" customHeight="1" spans="1:14">
      <c r="A6" s="97"/>
      <c r="B6" s="98"/>
      <c r="C6" s="97"/>
      <c r="D6" s="97"/>
      <c r="E6" s="97" t="s">
        <v>1333</v>
      </c>
      <c r="F6" s="99" t="s">
        <v>1334</v>
      </c>
      <c r="G6" s="99" t="s">
        <v>1335</v>
      </c>
      <c r="H6" s="97"/>
      <c r="I6" s="98"/>
      <c r="J6" s="97"/>
      <c r="K6" s="97"/>
      <c r="L6" s="97" t="s">
        <v>1333</v>
      </c>
      <c r="M6" s="99" t="s">
        <v>1334</v>
      </c>
      <c r="N6" s="99" t="s">
        <v>1335</v>
      </c>
    </row>
    <row r="7" s="86" customFormat="1" ht="17.1" customHeight="1" spans="1:14">
      <c r="A7" s="100" t="s">
        <v>1336</v>
      </c>
      <c r="B7" s="101" t="s">
        <v>1337</v>
      </c>
      <c r="C7" s="102">
        <f>SUMPRODUCT('[1]表九之二（需明确收支对象级次的录入表）'!D$7:D$9*(LEFT('[1]表九之二（需明确收支对象级次的录入表）'!$B$7:$B$9,LEN($A7))=$A7))+SUMPRODUCT('[1]表九之三（其它收支录入表）'!D$6:D$282*(LEFT('[1]表九之三（其它收支录入表）'!$B$6:$B$282,LEN($A7))=$A7))</f>
        <v>80000</v>
      </c>
      <c r="D7" s="102">
        <f>SUMPRODUCT('[1]表九之二（需明确收支对象级次的录入表）'!E$7:E$9*(LEFT('[1]表九之二（需明确收支对象级次的录入表）'!$B$7:$B$9,LEN($A7))=$A7))+SUMPRODUCT('[1]表九之三（其它收支录入表）'!E$6:E$282*(LEFT('[1]表九之三（其它收支录入表）'!$B$6:$B$282,LEN($A7))=$A7))</f>
        <v>18569</v>
      </c>
      <c r="E7" s="102">
        <f>SUMPRODUCT('[1]表九之二（需明确收支对象级次的录入表）'!$I$7:$I$9*(LEFT('[1]表九之二（需明确收支对象级次的录入表）'!$B$7:$B$9,LEN($A7))=$A7))+SUMPRODUCT('[1]表九之三（其它收支录入表）'!F$6:F$282*(LEFT('[1]表九之三（其它收支录入表）'!$B$6:$B$282,LEN($A7))=$A7))</f>
        <v>90000</v>
      </c>
      <c r="F7" s="103">
        <f t="shared" ref="F7:F29" si="0">IFERROR($E7/C7,"")</f>
        <v>1.125</v>
      </c>
      <c r="G7" s="103">
        <f t="shared" ref="G7:G29" si="1">IFERROR($E7/D7,"")</f>
        <v>4.84678765684743</v>
      </c>
      <c r="H7" s="100" t="s">
        <v>760</v>
      </c>
      <c r="I7" s="100" t="s">
        <v>1338</v>
      </c>
      <c r="J7" s="102">
        <f>SUMPRODUCT('[1]表九之二（需明确收支对象级次的录入表）'!D$7:D$9*(LEFT('[1]表九之二（需明确收支对象级次的录入表）'!$B$7:$B$9,LEN($H7))=$H7))+SUMPRODUCT('[1]表九之三（其它收支录入表）'!D$6:D$282*(LEFT('[1]表九之三（其它收支录入表）'!$B$6:$B$282,LEN($H7))=$H7))</f>
        <v>0</v>
      </c>
      <c r="K7" s="102">
        <f>SUMPRODUCT('[1]表九之二（需明确收支对象级次的录入表）'!E$7:E$9*(LEFT('[1]表九之二（需明确收支对象级次的录入表）'!$B$7:$B$9,LEN($H7))=$H7))+SUMPRODUCT('[1]表九之三（其它收支录入表）'!E$6:E$282*(LEFT('[1]表九之三（其它收支录入表）'!$B$6:$B$282,LEN($H7))=$H7))</f>
        <v>0</v>
      </c>
      <c r="L7" s="102">
        <f>SUMPRODUCT('[1]表九之二（需明确收支对象级次的录入表）'!I$7:I$9*(LEFT('[1]表九之二（需明确收支对象级次的录入表）'!$B$7:$B$9,LEN($H7))=$H7))+SUMPRODUCT('[1]表九之三（其它收支录入表）'!F$6:F$282*(LEFT('[1]表九之三（其它收支录入表）'!$B$6:$B$282,LEN($H7))=$H7))</f>
        <v>0</v>
      </c>
      <c r="M7" s="108" t="str">
        <f t="shared" ref="M7:M70" si="2">IFERROR($L7/J7,"")</f>
        <v/>
      </c>
      <c r="N7" s="108" t="str">
        <f t="shared" ref="N7:N70" si="3">IFERROR($L7/K7,"")</f>
        <v/>
      </c>
    </row>
    <row r="8" s="86" customFormat="1" ht="17.1" customHeight="1" spans="1:14">
      <c r="A8" s="100" t="s">
        <v>1339</v>
      </c>
      <c r="B8" s="100" t="s">
        <v>1340</v>
      </c>
      <c r="C8" s="102">
        <f>SUMPRODUCT('[1]表九之二（需明确收支对象级次的录入表）'!D$7:D$9*(LEFT('[1]表九之二（需明确收支对象级次的录入表）'!$B$7:$B$9,LEN($A8))=$A8))+SUMPRODUCT('[1]表九之三（其它收支录入表）'!D$6:D$282*(LEFT('[1]表九之三（其它收支录入表）'!$B$6:$B$282,LEN($A8))=$A8))</f>
        <v>0</v>
      </c>
      <c r="D8" s="104">
        <f>SUMPRODUCT('[1]表九之二（需明确收支对象级次的录入表）'!E$7:E$9*(LEFT('[1]表九之二（需明确收支对象级次的录入表）'!$B$7:$B$9,LEN($A8))=$A8))+SUMPRODUCT('[1]表九之三（其它收支录入表）'!E$6:E$282*(LEFT('[1]表九之三（其它收支录入表）'!$B$6:$B$282,LEN($A8))=$A8))</f>
        <v>0</v>
      </c>
      <c r="E8" s="104">
        <f>SUMPRODUCT('[1]表九之二（需明确收支对象级次的录入表）'!$I$7:$I$9*(LEFT('[1]表九之二（需明确收支对象级次的录入表）'!$B$7:$B$9,LEN($A8))=$A8))+SUMPRODUCT('[1]表九之三（其它收支录入表）'!F$6:F$282*(LEFT('[1]表九之三（其它收支录入表）'!$B$6:$B$282,LEN($A8))=$A8))</f>
        <v>0</v>
      </c>
      <c r="F8" s="103" t="str">
        <f t="shared" si="0"/>
        <v/>
      </c>
      <c r="G8" s="103" t="str">
        <f t="shared" si="1"/>
        <v/>
      </c>
      <c r="H8" s="100" t="s">
        <v>1341</v>
      </c>
      <c r="I8" s="100" t="s">
        <v>1342</v>
      </c>
      <c r="J8" s="102">
        <f>SUMPRODUCT('[1]表九之二（需明确收支对象级次的录入表）'!D$7:D$9*(LEFT('[1]表九之二（需明确收支对象级次的录入表）'!$B$7:$B$9,LEN($H8))=$H8))+SUMPRODUCT('[1]表九之三（其它收支录入表）'!D$6:D$282*(LEFT('[1]表九之三（其它收支录入表）'!$B$6:$B$282,LEN($H8))=$H8))</f>
        <v>0</v>
      </c>
      <c r="K8" s="104">
        <f>SUMPRODUCT('[1]表九之二（需明确收支对象级次的录入表）'!E$7:E$9*(LEFT('[1]表九之二（需明确收支对象级次的录入表）'!$B$7:$B$9,LEN($H8))=$H8))+SUMPRODUCT('[1]表九之三（其它收支录入表）'!E$6:E$282*(LEFT('[1]表九之三（其它收支录入表）'!$B$6:$B$282,LEN($H8))=$H8))</f>
        <v>0</v>
      </c>
      <c r="L8" s="104">
        <f>SUMPRODUCT('[1]表九之二（需明确收支对象级次的录入表）'!I$7:I$9*(LEFT('[1]表九之二（需明确收支对象级次的录入表）'!$B$7:$B$9,LEN($H8))=$H8))+SUMPRODUCT('[1]表九之三（其它收支录入表）'!F$6:F$282*(LEFT('[1]表九之三（其它收支录入表）'!$B$6:$B$282,LEN($H8))=$H8))</f>
        <v>0</v>
      </c>
      <c r="M8" s="108" t="str">
        <f t="shared" si="2"/>
        <v/>
      </c>
      <c r="N8" s="108" t="str">
        <f t="shared" si="3"/>
        <v/>
      </c>
    </row>
    <row r="9" s="86" customFormat="1" ht="17.1" customHeight="1" spans="1:14">
      <c r="A9" s="100" t="s">
        <v>1343</v>
      </c>
      <c r="B9" s="100" t="s">
        <v>1344</v>
      </c>
      <c r="C9" s="102">
        <f>SUMPRODUCT('[1]表九之二（需明确收支对象级次的录入表）'!D$7:D$9*(LEFT('[1]表九之二（需明确收支对象级次的录入表）'!$B$7:$B$9,LEN($A9))=$A9))+SUMPRODUCT('[1]表九之三（其它收支录入表）'!D$6:D$282*(LEFT('[1]表九之三（其它收支录入表）'!$B$6:$B$282,LEN($A9))=$A9))</f>
        <v>0</v>
      </c>
      <c r="D9" s="104">
        <f>SUMPRODUCT('[1]表九之二（需明确收支对象级次的录入表）'!E$7:E$9*(LEFT('[1]表九之二（需明确收支对象级次的录入表）'!$B$7:$B$9,LEN($A9))=$A9))+SUMPRODUCT('[1]表九之三（其它收支录入表）'!E$6:E$282*(LEFT('[1]表九之三（其它收支录入表）'!$B$6:$B$282,LEN($A9))=$A9))</f>
        <v>0</v>
      </c>
      <c r="E9" s="104">
        <f>SUMPRODUCT('[1]表九之二（需明确收支对象级次的录入表）'!$I$7:$I$9*(LEFT('[1]表九之二（需明确收支对象级次的录入表）'!$B$7:$B$9,LEN($A9))=$A9))+SUMPRODUCT('[1]表九之三（其它收支录入表）'!F$6:F$282*(LEFT('[1]表九之三（其它收支录入表）'!$B$6:$B$282,LEN($A9))=$A9))</f>
        <v>0</v>
      </c>
      <c r="F9" s="103" t="str">
        <f t="shared" si="0"/>
        <v/>
      </c>
      <c r="G9" s="103" t="str">
        <f t="shared" si="1"/>
        <v/>
      </c>
      <c r="H9" s="100" t="s">
        <v>1345</v>
      </c>
      <c r="I9" s="100" t="s">
        <v>1346</v>
      </c>
      <c r="J9" s="102">
        <f>SUMPRODUCT('[1]表九之二（需明确收支对象级次的录入表）'!D$7:D$9*(LEFT('[1]表九之二（需明确收支对象级次的录入表）'!$B$7:$B$9,LEN($H9))=$H9))+SUMPRODUCT('[1]表九之三（其它收支录入表）'!D$6:D$282*(LEFT('[1]表九之三（其它收支录入表）'!$B$6:$B$282,LEN($H9))=$H9))</f>
        <v>0</v>
      </c>
      <c r="K9" s="104">
        <f>SUMPRODUCT('[1]表九之二（需明确收支对象级次的录入表）'!E$7:E$9*(LEFT('[1]表九之二（需明确收支对象级次的录入表）'!$B$7:$B$9,LEN($H9))=$H9))+SUMPRODUCT('[1]表九之三（其它收支录入表）'!E$6:E$282*(LEFT('[1]表九之三（其它收支录入表）'!$B$6:$B$282,LEN($H9))=$H9))</f>
        <v>0</v>
      </c>
      <c r="L9" s="104">
        <f>SUMPRODUCT('[1]表九之二（需明确收支对象级次的录入表）'!I$7:I$9*(LEFT('[1]表九之二（需明确收支对象级次的录入表）'!$B$7:$B$9,LEN($H9))=$H9))+SUMPRODUCT('[1]表九之三（其它收支录入表）'!F$6:F$282*(LEFT('[1]表九之三（其它收支录入表）'!$B$6:$B$282,LEN($H9))=$H9))</f>
        <v>0</v>
      </c>
      <c r="M9" s="108" t="str">
        <f t="shared" si="2"/>
        <v/>
      </c>
      <c r="N9" s="108" t="str">
        <f t="shared" si="3"/>
        <v/>
      </c>
    </row>
    <row r="10" s="86" customFormat="1" ht="17.1" customHeight="1" spans="1:14">
      <c r="A10" s="100" t="s">
        <v>1347</v>
      </c>
      <c r="B10" s="100" t="s">
        <v>1348</v>
      </c>
      <c r="C10" s="102">
        <f>SUMPRODUCT('[1]表九之二（需明确收支对象级次的录入表）'!D$7:D$9*(LEFT('[1]表九之二（需明确收支对象级次的录入表）'!$B$7:$B$9,LEN($A10))=$A10))+SUMPRODUCT('[1]表九之三（其它收支录入表）'!D$6:D$282*(LEFT('[1]表九之三（其它收支录入表）'!$B$6:$B$282,LEN($A10))=$A10))</f>
        <v>0</v>
      </c>
      <c r="D10" s="104">
        <f>SUMPRODUCT('[1]表九之二（需明确收支对象级次的录入表）'!E$7:E$9*(LEFT('[1]表九之二（需明确收支对象级次的录入表）'!$B$7:$B$9,LEN($A10))=$A10))+SUMPRODUCT('[1]表九之三（其它收支录入表）'!E$6:E$282*(LEFT('[1]表九之三（其它收支录入表）'!$B$6:$B$282,LEN($A10))=$A10))</f>
        <v>0</v>
      </c>
      <c r="E10" s="104">
        <f>SUMPRODUCT('[1]表九之二（需明确收支对象级次的录入表）'!$I$7:$I$9*(LEFT('[1]表九之二（需明确收支对象级次的录入表）'!$B$7:$B$9,LEN($A10))=$A10))+SUMPRODUCT('[1]表九之三（其它收支录入表）'!F$6:F$282*(LEFT('[1]表九之三（其它收支录入表）'!$B$6:$B$282,LEN($A10))=$A10))</f>
        <v>0</v>
      </c>
      <c r="F10" s="103" t="str">
        <f t="shared" si="0"/>
        <v/>
      </c>
      <c r="G10" s="103" t="str">
        <f t="shared" si="1"/>
        <v/>
      </c>
      <c r="H10" s="100" t="s">
        <v>1349</v>
      </c>
      <c r="I10" s="100" t="s">
        <v>1350</v>
      </c>
      <c r="J10" s="102">
        <f>SUMPRODUCT('[1]表九之二（需明确收支对象级次的录入表）'!D$7:D$9*(LEFT('[1]表九之二（需明确收支对象级次的录入表）'!$B$7:$B$9,LEN($H10))=$H10))+SUMPRODUCT('[1]表九之三（其它收支录入表）'!D$6:D$282*(LEFT('[1]表九之三（其它收支录入表）'!$B$6:$B$282,LEN($H10))=$H10))</f>
        <v>0</v>
      </c>
      <c r="K10" s="104">
        <f>SUMPRODUCT('[1]表九之二（需明确收支对象级次的录入表）'!E$7:E$9*(LEFT('[1]表九之二（需明确收支对象级次的录入表）'!$B$7:$B$9,LEN($H10))=$H10))+SUMPRODUCT('[1]表九之三（其它收支录入表）'!E$6:E$282*(LEFT('[1]表九之三（其它收支录入表）'!$B$6:$B$282,LEN($H10))=$H10))</f>
        <v>0</v>
      </c>
      <c r="L10" s="104">
        <f>SUMPRODUCT('[1]表九之二（需明确收支对象级次的录入表）'!I$7:I$9*(LEFT('[1]表九之二（需明确收支对象级次的录入表）'!$B$7:$B$9,LEN($H10))=$H10))+SUMPRODUCT('[1]表九之三（其它收支录入表）'!F$6:F$282*(LEFT('[1]表九之三（其它收支录入表）'!$B$6:$B$282,LEN($H10))=$H10))</f>
        <v>0</v>
      </c>
      <c r="M10" s="108" t="str">
        <f t="shared" si="2"/>
        <v/>
      </c>
      <c r="N10" s="108" t="str">
        <f t="shared" si="3"/>
        <v/>
      </c>
    </row>
    <row r="11" s="86" customFormat="1" ht="17.1" customHeight="1" spans="1:14">
      <c r="A11" s="100" t="s">
        <v>1351</v>
      </c>
      <c r="B11" s="105" t="s">
        <v>1352</v>
      </c>
      <c r="C11" s="102">
        <f>SUMPRODUCT('[1]表九之二（需明确收支对象级次的录入表）'!D$7:D$9*(LEFT('[1]表九之二（需明确收支对象级次的录入表）'!$B$7:$B$9,LEN($A11))=$A11))+SUMPRODUCT('[1]表九之三（其它收支录入表）'!D$6:D$282*(LEFT('[1]表九之三（其它收支录入表）'!$B$6:$B$282,LEN($A11))=$A11))</f>
        <v>0</v>
      </c>
      <c r="D11" s="104">
        <f>SUMPRODUCT('[1]表九之二（需明确收支对象级次的录入表）'!E$7:E$9*(LEFT('[1]表九之二（需明确收支对象级次的录入表）'!$B$7:$B$9,LEN($A11))=$A11))+SUMPRODUCT('[1]表九之三（其它收支录入表）'!E$6:E$282*(LEFT('[1]表九之三（其它收支录入表）'!$B$6:$B$282,LEN($A11))=$A11))</f>
        <v>0</v>
      </c>
      <c r="E11" s="104">
        <f>SUMPRODUCT('[1]表九之二（需明确收支对象级次的录入表）'!$I$7:$I$9*(LEFT('[1]表九之二（需明确收支对象级次的录入表）'!$B$7:$B$9,LEN($A11))=$A11))+SUMPRODUCT('[1]表九之三（其它收支录入表）'!F$6:F$282*(LEFT('[1]表九之三（其它收支录入表）'!$B$6:$B$282,LEN($A11))=$A11))</f>
        <v>0</v>
      </c>
      <c r="F11" s="103" t="str">
        <f t="shared" si="0"/>
        <v/>
      </c>
      <c r="G11" s="103" t="str">
        <f t="shared" si="1"/>
        <v/>
      </c>
      <c r="H11" s="100" t="s">
        <v>1353</v>
      </c>
      <c r="I11" s="100" t="s">
        <v>1354</v>
      </c>
      <c r="J11" s="102">
        <f>SUMPRODUCT('[1]表九之二（需明确收支对象级次的录入表）'!D$7:D$9*(LEFT('[1]表九之二（需明确收支对象级次的录入表）'!$B$7:$B$9,LEN($H11))=$H11))+SUMPRODUCT('[1]表九之三（其它收支录入表）'!D$6:D$282*(LEFT('[1]表九之三（其它收支录入表）'!$B$6:$B$282,LEN($H11))=$H11))</f>
        <v>0</v>
      </c>
      <c r="K11" s="104">
        <f>SUMPRODUCT('[1]表九之二（需明确收支对象级次的录入表）'!E$7:E$9*(LEFT('[1]表九之二（需明确收支对象级次的录入表）'!$B$7:$B$9,LEN($H11))=$H11))+SUMPRODUCT('[1]表九之三（其它收支录入表）'!E$6:E$282*(LEFT('[1]表九之三（其它收支录入表）'!$B$6:$B$282,LEN($H11))=$H11))</f>
        <v>0</v>
      </c>
      <c r="L11" s="104">
        <f>SUMPRODUCT('[1]表九之二（需明确收支对象级次的录入表）'!I$7:I$9*(LEFT('[1]表九之二（需明确收支对象级次的录入表）'!$B$7:$B$9,LEN($H11))=$H11))+SUMPRODUCT('[1]表九之三（其它收支录入表）'!F$6:F$282*(LEFT('[1]表九之三（其它收支录入表）'!$B$6:$B$282,LEN($H11))=$H11))</f>
        <v>0</v>
      </c>
      <c r="M11" s="108" t="str">
        <f t="shared" si="2"/>
        <v/>
      </c>
      <c r="N11" s="108" t="str">
        <f t="shared" si="3"/>
        <v/>
      </c>
    </row>
    <row r="12" s="86" customFormat="1" ht="17.1" customHeight="1" spans="1:14">
      <c r="A12" s="100" t="s">
        <v>1355</v>
      </c>
      <c r="B12" s="100" t="s">
        <v>1356</v>
      </c>
      <c r="C12" s="102">
        <f>SUMPRODUCT('[1]表九之二（需明确收支对象级次的录入表）'!D$7:D$9*(LEFT('[1]表九之二（需明确收支对象级次的录入表）'!$B$7:$B$9,LEN($A12))=$A12))+SUMPRODUCT('[1]表九之三（其它收支录入表）'!D$6:D$282*(LEFT('[1]表九之三（其它收支录入表）'!$B$6:$B$282,LEN($A12))=$A12))</f>
        <v>0</v>
      </c>
      <c r="D12" s="104">
        <f>SUMPRODUCT('[1]表九之二（需明确收支对象级次的录入表）'!E$7:E$9*(LEFT('[1]表九之二（需明确收支对象级次的录入表）'!$B$7:$B$9,LEN($A12))=$A12))+SUMPRODUCT('[1]表九之三（其它收支录入表）'!E$6:E$282*(LEFT('[1]表九之三（其它收支录入表）'!$B$6:$B$282,LEN($A12))=$A12))</f>
        <v>0</v>
      </c>
      <c r="E12" s="104">
        <f>SUMPRODUCT('[1]表九之二（需明确收支对象级次的录入表）'!$I$7:$I$9*(LEFT('[1]表九之二（需明确收支对象级次的录入表）'!$B$7:$B$9,LEN($A12))=$A12))+SUMPRODUCT('[1]表九之三（其它收支录入表）'!F$6:F$282*(LEFT('[1]表九之三（其它收支录入表）'!$B$6:$B$282,LEN($A12))=$A12))</f>
        <v>0</v>
      </c>
      <c r="F12" s="103" t="str">
        <f t="shared" si="0"/>
        <v/>
      </c>
      <c r="G12" s="103" t="str">
        <f t="shared" si="1"/>
        <v/>
      </c>
      <c r="H12" s="100" t="s">
        <v>1357</v>
      </c>
      <c r="I12" s="100" t="s">
        <v>1358</v>
      </c>
      <c r="J12" s="102">
        <f>SUMPRODUCT('[1]表九之二（需明确收支对象级次的录入表）'!D$7:D$9*(LEFT('[1]表九之二（需明确收支对象级次的录入表）'!$B$7:$B$9,LEN($H12))=$H12))+SUMPRODUCT('[1]表九之三（其它收支录入表）'!D$6:D$282*(LEFT('[1]表九之三（其它收支录入表）'!$B$6:$B$282,LEN($H12))=$H12))</f>
        <v>0</v>
      </c>
      <c r="K12" s="104">
        <f>SUMPRODUCT('[1]表九之二（需明确收支对象级次的录入表）'!E$7:E$9*(LEFT('[1]表九之二（需明确收支对象级次的录入表）'!$B$7:$B$9,LEN($H12))=$H12))+SUMPRODUCT('[1]表九之三（其它收支录入表）'!E$6:E$282*(LEFT('[1]表九之三（其它收支录入表）'!$B$6:$B$282,LEN($H12))=$H12))</f>
        <v>0</v>
      </c>
      <c r="L12" s="104">
        <f>SUMPRODUCT('[1]表九之二（需明确收支对象级次的录入表）'!I$7:I$9*(LEFT('[1]表九之二（需明确收支对象级次的录入表）'!$B$7:$B$9,LEN($H12))=$H12))+SUMPRODUCT('[1]表九之三（其它收支录入表）'!F$6:F$282*(LEFT('[1]表九之三（其它收支录入表）'!$B$6:$B$282,LEN($H12))=$H12))</f>
        <v>0</v>
      </c>
      <c r="M12" s="108" t="str">
        <f t="shared" si="2"/>
        <v/>
      </c>
      <c r="N12" s="108" t="str">
        <f t="shared" si="3"/>
        <v/>
      </c>
    </row>
    <row r="13" s="86" customFormat="1" ht="17.1" customHeight="1" spans="1:14">
      <c r="A13" s="100" t="s">
        <v>1359</v>
      </c>
      <c r="B13" s="100" t="s">
        <v>1360</v>
      </c>
      <c r="C13" s="102">
        <f>SUMPRODUCT('[1]表九之二（需明确收支对象级次的录入表）'!D$7:D$9*(LEFT('[1]表九之二（需明确收支对象级次的录入表）'!$B$7:$B$9,LEN($A13))=$A13))+SUMPRODUCT('[1]表九之三（其它收支录入表）'!D$6:D$282*(LEFT('[1]表九之三（其它收支录入表）'!$B$6:$B$282,LEN($A13))=$A13))</f>
        <v>0</v>
      </c>
      <c r="D13" s="104">
        <f>SUMPRODUCT('[1]表九之二（需明确收支对象级次的录入表）'!E$7:E$9*(LEFT('[1]表九之二（需明确收支对象级次的录入表）'!$B$7:$B$9,LEN($A13))=$A13))+SUMPRODUCT('[1]表九之三（其它收支录入表）'!E$6:E$282*(LEFT('[1]表九之三（其它收支录入表）'!$B$6:$B$282,LEN($A13))=$A13))</f>
        <v>294</v>
      </c>
      <c r="E13" s="104">
        <f>SUMPRODUCT('[1]表九之二（需明确收支对象级次的录入表）'!$I$7:$I$9*(LEFT('[1]表九之二（需明确收支对象级次的录入表）'!$B$7:$B$9,LEN($A13))=$A13))+SUMPRODUCT('[1]表九之三（其它收支录入表）'!F$6:F$282*(LEFT('[1]表九之三（其它收支录入表）'!$B$6:$B$282,LEN($A13))=$A13))</f>
        <v>0</v>
      </c>
      <c r="F13" s="103" t="str">
        <f t="shared" si="0"/>
        <v/>
      </c>
      <c r="G13" s="103">
        <f t="shared" si="1"/>
        <v>0</v>
      </c>
      <c r="H13" s="100" t="s">
        <v>1361</v>
      </c>
      <c r="I13" s="100" t="s">
        <v>1362</v>
      </c>
      <c r="J13" s="102">
        <f>SUMPRODUCT('[1]表九之二（需明确收支对象级次的录入表）'!D$7:D$9*(LEFT('[1]表九之二（需明确收支对象级次的录入表）'!$B$7:$B$9,LEN($H13))=$H13))+SUMPRODUCT('[1]表九之三（其它收支录入表）'!D$6:D$282*(LEFT('[1]表九之三（其它收支录入表）'!$B$6:$B$282,LEN($H13))=$H13))</f>
        <v>0</v>
      </c>
      <c r="K13" s="104">
        <f>SUMPRODUCT('[1]表九之二（需明确收支对象级次的录入表）'!E$7:E$9*(LEFT('[1]表九之二（需明确收支对象级次的录入表）'!$B$7:$B$9,LEN($H13))=$H13))+SUMPRODUCT('[1]表九之三（其它收支录入表）'!E$6:E$282*(LEFT('[1]表九之三（其它收支录入表）'!$B$6:$B$282,LEN($H13))=$H13))</f>
        <v>0</v>
      </c>
      <c r="L13" s="104">
        <f>SUMPRODUCT('[1]表九之二（需明确收支对象级次的录入表）'!I$7:I$9*(LEFT('[1]表九之二（需明确收支对象级次的录入表）'!$B$7:$B$9,LEN($H13))=$H13))+SUMPRODUCT('[1]表九之三（其它收支录入表）'!F$6:F$282*(LEFT('[1]表九之三（其它收支录入表）'!$B$6:$B$282,LEN($H13))=$H13))</f>
        <v>0</v>
      </c>
      <c r="M13" s="108" t="str">
        <f t="shared" si="2"/>
        <v/>
      </c>
      <c r="N13" s="108" t="str">
        <f t="shared" si="3"/>
        <v/>
      </c>
    </row>
    <row r="14" s="86" customFormat="1" ht="17.1" customHeight="1" spans="1:14">
      <c r="A14" s="100" t="s">
        <v>1363</v>
      </c>
      <c r="B14" s="100" t="s">
        <v>1364</v>
      </c>
      <c r="C14" s="102">
        <f>SUMPRODUCT('[1]表九之二（需明确收支对象级次的录入表）'!D$7:D$9*(LEFT('[1]表九之二（需明确收支对象级次的录入表）'!$B$7:$B$9,LEN($A14))=$A14))+SUMPRODUCT('[1]表九之三（其它收支录入表）'!D$6:D$282*(LEFT('[1]表九之三（其它收支录入表）'!$B$6:$B$282,LEN($A14))=$A14))</f>
        <v>80000</v>
      </c>
      <c r="D14" s="104">
        <f>SUMPRODUCT('[1]表九之二（需明确收支对象级次的录入表）'!E$7:E$9*(LEFT('[1]表九之二（需明确收支对象级次的录入表）'!$B$7:$B$9,LEN($A14))=$A14))+SUMPRODUCT('[1]表九之三（其它收支录入表）'!E$6:E$282*(LEFT('[1]表九之三（其它收支录入表）'!$B$6:$B$282,LEN($A14))=$A14))</f>
        <v>18275</v>
      </c>
      <c r="E14" s="104">
        <f>SUMPRODUCT('[1]表九之二（需明确收支对象级次的录入表）'!$I$7:$I$9*(LEFT('[1]表九之二（需明确收支对象级次的录入表）'!$B$7:$B$9,LEN($A14))=$A14))+SUMPRODUCT('[1]表九之三（其它收支录入表）'!F$6:F$282*(LEFT('[1]表九之三（其它收支录入表）'!$B$6:$B$282,LEN($A14))=$A14))</f>
        <v>90000</v>
      </c>
      <c r="F14" s="103">
        <f t="shared" si="0"/>
        <v>1.125</v>
      </c>
      <c r="G14" s="103">
        <f t="shared" si="1"/>
        <v>4.92476060191518</v>
      </c>
      <c r="H14" s="100" t="s">
        <v>1365</v>
      </c>
      <c r="I14" s="100" t="s">
        <v>1366</v>
      </c>
      <c r="J14" s="102">
        <f>SUMPRODUCT('[1]表九之二（需明确收支对象级次的录入表）'!D$7:D$9*(LEFT('[1]表九之二（需明确收支对象级次的录入表）'!$B$7:$B$9,LEN($H14))=$H14))+SUMPRODUCT('[1]表九之三（其它收支录入表）'!D$6:D$282*(LEFT('[1]表九之三（其它收支录入表）'!$B$6:$B$282,LEN($H14))=$H14))</f>
        <v>0</v>
      </c>
      <c r="K14" s="104">
        <f>SUMPRODUCT('[1]表九之二（需明确收支对象级次的录入表）'!E$7:E$9*(LEFT('[1]表九之二（需明确收支对象级次的录入表）'!$B$7:$B$9,LEN($H14))=$H14))+SUMPRODUCT('[1]表九之三（其它收支录入表）'!E$6:E$282*(LEFT('[1]表九之三（其它收支录入表）'!$B$6:$B$282,LEN($H14))=$H14))</f>
        <v>0</v>
      </c>
      <c r="L14" s="104">
        <f>SUMPRODUCT('[1]表九之二（需明确收支对象级次的录入表）'!I$7:I$9*(LEFT('[1]表九之二（需明确收支对象级次的录入表）'!$B$7:$B$9,LEN($H14))=$H14))+SUMPRODUCT('[1]表九之三（其它收支录入表）'!F$6:F$282*(LEFT('[1]表九之三（其它收支录入表）'!$B$6:$B$282,LEN($H14))=$H14))</f>
        <v>0</v>
      </c>
      <c r="M14" s="108" t="str">
        <f t="shared" si="2"/>
        <v/>
      </c>
      <c r="N14" s="108" t="str">
        <f t="shared" si="3"/>
        <v/>
      </c>
    </row>
    <row r="15" s="86" customFormat="1" ht="17.1" customHeight="1" spans="1:14">
      <c r="A15" s="100" t="s">
        <v>1367</v>
      </c>
      <c r="B15" s="100" t="s">
        <v>1368</v>
      </c>
      <c r="C15" s="102">
        <f>SUMPRODUCT('[1]表九之二（需明确收支对象级次的录入表）'!D$7:D$9*(LEFT('[1]表九之二（需明确收支对象级次的录入表）'!$B$7:$B$9,LEN($A15))=$A15))+SUMPRODUCT('[1]表九之三（其它收支录入表）'!D$6:D$282*(LEFT('[1]表九之三（其它收支录入表）'!$B$6:$B$282,LEN($A15))=$A15))</f>
        <v>80000</v>
      </c>
      <c r="D15" s="102">
        <f>SUMPRODUCT('[1]表九之二（需明确收支对象级次的录入表）'!E$7:E$9*(LEFT('[1]表九之二（需明确收支对象级次的录入表）'!$B$7:$B$9,LEN($A15))=$A15))+SUMPRODUCT('[1]表九之三（其它收支录入表）'!E$6:E$282*(LEFT('[1]表九之三（其它收支录入表）'!$B$6:$B$282,LEN($A15))=$A15))</f>
        <v>0</v>
      </c>
      <c r="E15" s="102">
        <f>SUMPRODUCT('[1]表九之二（需明确收支对象级次的录入表）'!$I$7:$I$9*(LEFT('[1]表九之二（需明确收支对象级次的录入表）'!$B$7:$B$9,LEN($A15))=$A15))+SUMPRODUCT('[1]表九之三（其它收支录入表）'!F$6:F$282*(LEFT('[1]表九之三（其它收支录入表）'!$B$6:$B$282,LEN($A15))=$A15))</f>
        <v>0</v>
      </c>
      <c r="F15" s="103">
        <f t="shared" si="0"/>
        <v>0</v>
      </c>
      <c r="G15" s="103" t="str">
        <f t="shared" si="1"/>
        <v/>
      </c>
      <c r="H15" s="100" t="s">
        <v>770</v>
      </c>
      <c r="I15" s="100" t="s">
        <v>1369</v>
      </c>
      <c r="J15" s="102">
        <f>SUMPRODUCT('[1]表九之二（需明确收支对象级次的录入表）'!D$7:D$9*(LEFT('[1]表九之二（需明确收支对象级次的录入表）'!$B$7:$B$9,LEN($H15))=$H15))+SUMPRODUCT('[1]表九之三（其它收支录入表）'!D$6:D$282*(LEFT('[1]表九之三（其它收支录入表）'!$B$6:$B$282,LEN($H15))=$H15))</f>
        <v>0</v>
      </c>
      <c r="K15" s="102">
        <f>SUMPRODUCT('[1]表九之二（需明确收支对象级次的录入表）'!E$7:E$9*(LEFT('[1]表九之二（需明确收支对象级次的录入表）'!$B$7:$B$9,LEN($H15))=$H15))+SUMPRODUCT('[1]表九之三（其它收支录入表）'!E$6:E$282*(LEFT('[1]表九之三（其它收支录入表）'!$B$6:$B$282,LEN($H15))=$H15))</f>
        <v>48</v>
      </c>
      <c r="L15" s="102">
        <f>SUMPRODUCT('[1]表九之二（需明确收支对象级次的录入表）'!I$7:I$9*(LEFT('[1]表九之二（需明确收支对象级次的录入表）'!$B$7:$B$9,LEN($H15))=$H15))+SUMPRODUCT('[1]表九之三（其它收支录入表）'!F$6:F$282*(LEFT('[1]表九之三（其它收支录入表）'!$B$6:$B$282,LEN($H15))=$H15))</f>
        <v>0</v>
      </c>
      <c r="M15" s="108" t="str">
        <f t="shared" si="2"/>
        <v/>
      </c>
      <c r="N15" s="108">
        <f t="shared" si="3"/>
        <v>0</v>
      </c>
    </row>
    <row r="16" s="86" customFormat="1" ht="17.1" customHeight="1" spans="1:14">
      <c r="A16" s="100" t="s">
        <v>1370</v>
      </c>
      <c r="B16" s="100" t="s">
        <v>1371</v>
      </c>
      <c r="C16" s="102">
        <f>SUMPRODUCT('[1]表九之二（需明确收支对象级次的录入表）'!D$7:D$9*(LEFT('[1]表九之二（需明确收支对象级次的录入表）'!$B$7:$B$9,LEN($A16))=$A16))+SUMPRODUCT('[1]表九之三（其它收支录入表）'!D$6:D$282*(LEFT('[1]表九之三（其它收支录入表）'!$B$6:$B$282,LEN($A16))=$A16))</f>
        <v>0</v>
      </c>
      <c r="D16" s="102">
        <f>SUMPRODUCT('[1]表九之二（需明确收支对象级次的录入表）'!E$7:E$9*(LEFT('[1]表九之二（需明确收支对象级次的录入表）'!$B$7:$B$9,LEN($A16))=$A16))+SUMPRODUCT('[1]表九之三（其它收支录入表）'!E$6:E$282*(LEFT('[1]表九之三（其它收支录入表）'!$B$6:$B$282,LEN($A16))=$A16))</f>
        <v>0</v>
      </c>
      <c r="E16" s="102">
        <f>SUMPRODUCT('[1]表九之二（需明确收支对象级次的录入表）'!$I$7:$I$9*(LEFT('[1]表九之二（需明确收支对象级次的录入表）'!$B$7:$B$9,LEN($A16))=$A16))+SUMPRODUCT('[1]表九之三（其它收支录入表）'!F$6:F$282*(LEFT('[1]表九之三（其它收支录入表）'!$B$6:$B$282,LEN($A16))=$A16))</f>
        <v>0</v>
      </c>
      <c r="F16" s="103" t="str">
        <f t="shared" si="0"/>
        <v/>
      </c>
      <c r="G16" s="103" t="str">
        <f t="shared" si="1"/>
        <v/>
      </c>
      <c r="H16" s="100" t="s">
        <v>1372</v>
      </c>
      <c r="I16" s="100" t="s">
        <v>1373</v>
      </c>
      <c r="J16" s="102">
        <f>SUMPRODUCT('[1]表九之二（需明确收支对象级次的录入表）'!D$7:D$9*(LEFT('[1]表九之二（需明确收支对象级次的录入表）'!$B$7:$B$9,LEN($H16))=$H16))+SUMPRODUCT('[1]表九之三（其它收支录入表）'!D$6:D$282*(LEFT('[1]表九之三（其它收支录入表）'!$B$6:$B$282,LEN($H16))=$H16))</f>
        <v>0</v>
      </c>
      <c r="K16" s="102">
        <f>SUMPRODUCT('[1]表九之二（需明确收支对象级次的录入表）'!E$7:E$9*(LEFT('[1]表九之二（需明确收支对象级次的录入表）'!$B$7:$B$9,LEN($H16))=$H16))+SUMPRODUCT('[1]表九之三（其它收支录入表）'!E$6:E$282*(LEFT('[1]表九之三（其它收支录入表）'!$B$6:$B$282,LEN($H16))=$H16))</f>
        <v>48</v>
      </c>
      <c r="L16" s="102">
        <f>SUMPRODUCT('[1]表九之二（需明确收支对象级次的录入表）'!I$7:I$9*(LEFT('[1]表九之二（需明确收支对象级次的录入表）'!$B$7:$B$9,LEN($H16))=$H16))+SUMPRODUCT('[1]表九之三（其它收支录入表）'!F$6:F$282*(LEFT('[1]表九之三（其它收支录入表）'!$B$6:$B$282,LEN($H16))=$H16))</f>
        <v>0</v>
      </c>
      <c r="M16" s="108" t="str">
        <f t="shared" si="2"/>
        <v/>
      </c>
      <c r="N16" s="108">
        <f t="shared" si="3"/>
        <v>0</v>
      </c>
    </row>
    <row r="17" s="86" customFormat="1" ht="17.1" customHeight="1" spans="1:14">
      <c r="A17" s="100" t="s">
        <v>1374</v>
      </c>
      <c r="B17" s="100" t="s">
        <v>1375</v>
      </c>
      <c r="C17" s="102">
        <f>SUMPRODUCT('[1]表九之二（需明确收支对象级次的录入表）'!D$7:D$9*(LEFT('[1]表九之二（需明确收支对象级次的录入表）'!$B$7:$B$9,LEN($A17))=$A17))+SUMPRODUCT('[1]表九之三（其它收支录入表）'!D$6:D$282*(LEFT('[1]表九之三（其它收支录入表）'!$B$6:$B$282,LEN($A17))=$A17))</f>
        <v>0</v>
      </c>
      <c r="D17" s="102">
        <f>SUMPRODUCT('[1]表九之二（需明确收支对象级次的录入表）'!E$7:E$9*(LEFT('[1]表九之二（需明确收支对象级次的录入表）'!$B$7:$B$9,LEN($A17))=$A17))+SUMPRODUCT('[1]表九之三（其它收支录入表）'!E$6:E$282*(LEFT('[1]表九之三（其它收支录入表）'!$B$6:$B$282,LEN($A17))=$A17))</f>
        <v>733</v>
      </c>
      <c r="E17" s="102">
        <f>SUMPRODUCT('[1]表九之二（需明确收支对象级次的录入表）'!$I$7:$I$9*(LEFT('[1]表九之二（需明确收支对象级次的录入表）'!$B$7:$B$9,LEN($A17))=$A17))+SUMPRODUCT('[1]表九之三（其它收支录入表）'!F$6:F$282*(LEFT('[1]表九之三（其它收支录入表）'!$B$6:$B$282,LEN($A17))=$A17))</f>
        <v>0</v>
      </c>
      <c r="F17" s="103" t="str">
        <f t="shared" si="0"/>
        <v/>
      </c>
      <c r="G17" s="103">
        <f t="shared" si="1"/>
        <v>0</v>
      </c>
      <c r="H17" s="100" t="s">
        <v>1376</v>
      </c>
      <c r="I17" s="100" t="s">
        <v>1377</v>
      </c>
      <c r="J17" s="102">
        <f>SUMPRODUCT('[1]表九之二（需明确收支对象级次的录入表）'!D$7:D$9*(LEFT('[1]表九之二（需明确收支对象级次的录入表）'!$B$7:$B$9,LEN($H17))=$H17))+SUMPRODUCT('[1]表九之三（其它收支录入表）'!D$6:D$282*(LEFT('[1]表九之三（其它收支录入表）'!$B$6:$B$282,LEN($H17))=$H17))</f>
        <v>0</v>
      </c>
      <c r="K17" s="104">
        <f>SUMPRODUCT('[1]表九之二（需明确收支对象级次的录入表）'!E$7:E$9*(LEFT('[1]表九之二（需明确收支对象级次的录入表）'!$B$7:$B$9,LEN($H17))=$H17))+SUMPRODUCT('[1]表九之三（其它收支录入表）'!E$6:E$282*(LEFT('[1]表九之三（其它收支录入表）'!$B$6:$B$282,LEN($H17))=$H17))</f>
        <v>48</v>
      </c>
      <c r="L17" s="104">
        <f>SUMPRODUCT('[1]表九之二（需明确收支对象级次的录入表）'!I$7:I$9*(LEFT('[1]表九之二（需明确收支对象级次的录入表）'!$B$7:$B$9,LEN($H17))=$H17))+SUMPRODUCT('[1]表九之三（其它收支录入表）'!F$6:F$282*(LEFT('[1]表九之三（其它收支录入表）'!$B$6:$B$282,LEN($H17))=$H17))</f>
        <v>0</v>
      </c>
      <c r="M17" s="108" t="str">
        <f t="shared" si="2"/>
        <v/>
      </c>
      <c r="N17" s="108">
        <f t="shared" si="3"/>
        <v>0</v>
      </c>
    </row>
    <row r="18" s="86" customFormat="1" ht="17.1" customHeight="1" spans="1:14">
      <c r="A18" s="100" t="s">
        <v>1378</v>
      </c>
      <c r="B18" s="100" t="s">
        <v>1379</v>
      </c>
      <c r="C18" s="102">
        <f>SUMPRODUCT('[1]表九之二（需明确收支对象级次的录入表）'!D$7:D$9*(LEFT('[1]表九之二（需明确收支对象级次的录入表）'!$B$7:$B$9,LEN($A18))=$A18))+SUMPRODUCT('[1]表九之三（其它收支录入表）'!D$6:D$282*(LEFT('[1]表九之三（其它收支录入表）'!$B$6:$B$282,LEN($A18))=$A18))</f>
        <v>0</v>
      </c>
      <c r="D18" s="102">
        <f>SUMPRODUCT('[1]表九之二（需明确收支对象级次的录入表）'!E$7:E$9*(LEFT('[1]表九之二（需明确收支对象级次的录入表）'!$B$7:$B$9,LEN($A18))=$A18))+SUMPRODUCT('[1]表九之三（其它收支录入表）'!E$6:E$282*(LEFT('[1]表九之三（其它收支录入表）'!$B$6:$B$282,LEN($A18))=$A18))</f>
        <v>-17</v>
      </c>
      <c r="E18" s="102">
        <f>SUMPRODUCT('[1]表九之二（需明确收支对象级次的录入表）'!$I$7:$I$9*(LEFT('[1]表九之二（需明确收支对象级次的录入表）'!$B$7:$B$9,LEN($A18))=$A18))+SUMPRODUCT('[1]表九之三（其它收支录入表）'!F$6:F$282*(LEFT('[1]表九之三（其它收支录入表）'!$B$6:$B$282,LEN($A18))=$A18))</f>
        <v>0</v>
      </c>
      <c r="F18" s="103" t="str">
        <f t="shared" si="0"/>
        <v/>
      </c>
      <c r="G18" s="103">
        <f t="shared" si="1"/>
        <v>0</v>
      </c>
      <c r="H18" s="100" t="s">
        <v>1380</v>
      </c>
      <c r="I18" s="100" t="s">
        <v>1381</v>
      </c>
      <c r="J18" s="102">
        <f>SUMPRODUCT('[1]表九之二（需明确收支对象级次的录入表）'!D$7:D$9*(LEFT('[1]表九之二（需明确收支对象级次的录入表）'!$B$7:$B$9,LEN($H18))=$H18))+SUMPRODUCT('[1]表九之三（其它收支录入表）'!D$6:D$282*(LEFT('[1]表九之三（其它收支录入表）'!$B$6:$B$282,LEN($H18))=$H18))</f>
        <v>0</v>
      </c>
      <c r="K18" s="104">
        <f>SUMPRODUCT('[1]表九之二（需明确收支对象级次的录入表）'!E$7:E$9*(LEFT('[1]表九之二（需明确收支对象级次的录入表）'!$B$7:$B$9,LEN($H18))=$H18))+SUMPRODUCT('[1]表九之三（其它收支录入表）'!E$6:E$282*(LEFT('[1]表九之三（其它收支录入表）'!$B$6:$B$282,LEN($H18))=$H18))</f>
        <v>0</v>
      </c>
      <c r="L18" s="104">
        <f>SUMPRODUCT('[1]表九之二（需明确收支对象级次的录入表）'!I$7:I$9*(LEFT('[1]表九之二（需明确收支对象级次的录入表）'!$B$7:$B$9,LEN($H18))=$H18))+SUMPRODUCT('[1]表九之三（其它收支录入表）'!F$6:F$282*(LEFT('[1]表九之三（其它收支录入表）'!$B$6:$B$282,LEN($H18))=$H18))</f>
        <v>0</v>
      </c>
      <c r="M18" s="108" t="str">
        <f t="shared" si="2"/>
        <v/>
      </c>
      <c r="N18" s="108" t="str">
        <f t="shared" si="3"/>
        <v/>
      </c>
    </row>
    <row r="19" s="86" customFormat="1" ht="17.1" customHeight="1" spans="1:14">
      <c r="A19" s="100" t="s">
        <v>1382</v>
      </c>
      <c r="B19" s="100" t="s">
        <v>1383</v>
      </c>
      <c r="C19" s="102">
        <f>SUMPRODUCT('[1]表九之二（需明确收支对象级次的录入表）'!D$7:D$9*(LEFT('[1]表九之二（需明确收支对象级次的录入表）'!$B$7:$B$9,LEN($A19))=$A19))+SUMPRODUCT('[1]表九之三（其它收支录入表）'!D$6:D$282*(LEFT('[1]表九之三（其它收支录入表）'!$B$6:$B$282,LEN($A19))=$A19))</f>
        <v>0</v>
      </c>
      <c r="D19" s="102">
        <f>SUMPRODUCT('[1]表九之二（需明确收支对象级次的录入表）'!E$7:E$9*(LEFT('[1]表九之二（需明确收支对象级次的录入表）'!$B$7:$B$9,LEN($A19))=$A19))+SUMPRODUCT('[1]表九之三（其它收支录入表）'!E$6:E$282*(LEFT('[1]表九之三（其它收支录入表）'!$B$6:$B$282,LEN($A19))=$A19))</f>
        <v>17559</v>
      </c>
      <c r="E19" s="102">
        <f>SUMPRODUCT('[1]表九之二（需明确收支对象级次的录入表）'!$I$7:$I$9*(LEFT('[1]表九之二（需明确收支对象级次的录入表）'!$B$7:$B$9,LEN($A19))=$A19))+SUMPRODUCT('[1]表九之三（其它收支录入表）'!F$6:F$282*(LEFT('[1]表九之三（其它收支录入表）'!$B$6:$B$282,LEN($A19))=$A19))</f>
        <v>90000</v>
      </c>
      <c r="F19" s="103" t="str">
        <f t="shared" si="0"/>
        <v/>
      </c>
      <c r="G19" s="103">
        <f t="shared" si="1"/>
        <v>5.12557662737058</v>
      </c>
      <c r="H19" s="100" t="s">
        <v>1384</v>
      </c>
      <c r="I19" s="100" t="s">
        <v>1385</v>
      </c>
      <c r="J19" s="102">
        <f>SUMPRODUCT('[1]表九之二（需明确收支对象级次的录入表）'!D$7:D$9*(LEFT('[1]表九之二（需明确收支对象级次的录入表）'!$B$7:$B$9,LEN($H19))=$H19))+SUMPRODUCT('[1]表九之三（其它收支录入表）'!D$6:D$282*(LEFT('[1]表九之三（其它收支录入表）'!$B$6:$B$282,LEN($H19))=$H19))</f>
        <v>0</v>
      </c>
      <c r="K19" s="104">
        <f>SUMPRODUCT('[1]表九之二（需明确收支对象级次的录入表）'!E$7:E$9*(LEFT('[1]表九之二（需明确收支对象级次的录入表）'!$B$7:$B$9,LEN($H19))=$H19))+SUMPRODUCT('[1]表九之三（其它收支录入表）'!E$6:E$282*(LEFT('[1]表九之三（其它收支录入表）'!$B$6:$B$282,LEN($H19))=$H19))</f>
        <v>0</v>
      </c>
      <c r="L19" s="104">
        <f>SUMPRODUCT('[1]表九之二（需明确收支对象级次的录入表）'!I$7:I$9*(LEFT('[1]表九之二（需明确收支对象级次的录入表）'!$B$7:$B$9,LEN($H19))=$H19))+SUMPRODUCT('[1]表九之三（其它收支录入表）'!F$6:F$282*(LEFT('[1]表九之三（其它收支录入表）'!$B$6:$B$282,LEN($H19))=$H19))</f>
        <v>0</v>
      </c>
      <c r="M19" s="108" t="str">
        <f t="shared" si="2"/>
        <v/>
      </c>
      <c r="N19" s="108" t="str">
        <f t="shared" si="3"/>
        <v/>
      </c>
    </row>
    <row r="20" s="86" customFormat="1" ht="17.1" customHeight="1" spans="1:14">
      <c r="A20" s="100" t="s">
        <v>1386</v>
      </c>
      <c r="B20" s="100" t="s">
        <v>1387</v>
      </c>
      <c r="C20" s="102">
        <f>SUMPRODUCT('[1]表九之二（需明确收支对象级次的录入表）'!D$7:D$9*(LEFT('[1]表九之二（需明确收支对象级次的录入表）'!$B$7:$B$9,LEN($A20))=$A20))+SUMPRODUCT('[1]表九之三（其它收支录入表）'!D$6:D$282*(LEFT('[1]表九之三（其它收支录入表）'!$B$6:$B$282,LEN($A20))=$A20))</f>
        <v>0</v>
      </c>
      <c r="D20" s="104">
        <f>SUMPRODUCT('[1]表九之二（需明确收支对象级次的录入表）'!E$7:E$9*(LEFT('[1]表九之二（需明确收支对象级次的录入表）'!$B$7:$B$9,LEN($A20))=$A20))+SUMPRODUCT('[1]表九之三（其它收支录入表）'!E$6:E$282*(LEFT('[1]表九之三（其它收支录入表）'!$B$6:$B$282,LEN($A20))=$A20))</f>
        <v>0</v>
      </c>
      <c r="E20" s="104">
        <f>SUMPRODUCT('[1]表九之二（需明确收支对象级次的录入表）'!$I$7:$I$9*(LEFT('[1]表九之二（需明确收支对象级次的录入表）'!$B$7:$B$9,LEN($A20))=$A20))+SUMPRODUCT('[1]表九之三（其它收支录入表）'!F$6:F$282*(LEFT('[1]表九之三（其它收支录入表）'!$B$6:$B$282,LEN($A20))=$A20))</f>
        <v>0</v>
      </c>
      <c r="F20" s="103" t="str">
        <f t="shared" si="0"/>
        <v/>
      </c>
      <c r="G20" s="103" t="str">
        <f t="shared" si="1"/>
        <v/>
      </c>
      <c r="H20" s="100" t="s">
        <v>1388</v>
      </c>
      <c r="I20" s="100" t="s">
        <v>1389</v>
      </c>
      <c r="J20" s="102">
        <f>SUMPRODUCT('[1]表九之二（需明确收支对象级次的录入表）'!D$7:D$9*(LEFT('[1]表九之二（需明确收支对象级次的录入表）'!$B$7:$B$9,LEN($H20))=$H20))+SUMPRODUCT('[1]表九之三（其它收支录入表）'!D$6:D$282*(LEFT('[1]表九之三（其它收支录入表）'!$B$6:$B$282,LEN($H20))=$H20))</f>
        <v>0</v>
      </c>
      <c r="K20" s="104">
        <f>SUMPRODUCT('[1]表九之二（需明确收支对象级次的录入表）'!E$7:E$9*(LEFT('[1]表九之二（需明确收支对象级次的录入表）'!$B$7:$B$9,LEN($H20))=$H20))+SUMPRODUCT('[1]表九之三（其它收支录入表）'!E$6:E$282*(LEFT('[1]表九之三（其它收支录入表）'!$B$6:$B$282,LEN($H20))=$H20))</f>
        <v>0</v>
      </c>
      <c r="L20" s="104">
        <f>SUMPRODUCT('[1]表九之二（需明确收支对象级次的录入表）'!I$7:I$9*(LEFT('[1]表九之二（需明确收支对象级次的录入表）'!$B$7:$B$9,LEN($H20))=$H20))+SUMPRODUCT('[1]表九之三（其它收支录入表）'!F$6:F$282*(LEFT('[1]表九之三（其它收支录入表）'!$B$6:$B$282,LEN($H20))=$H20))</f>
        <v>0</v>
      </c>
      <c r="M20" s="108" t="str">
        <f t="shared" si="2"/>
        <v/>
      </c>
      <c r="N20" s="108" t="str">
        <f t="shared" si="3"/>
        <v/>
      </c>
    </row>
    <row r="21" s="86" customFormat="1" ht="17.1" customHeight="1" spans="1:14">
      <c r="A21" s="100" t="s">
        <v>1390</v>
      </c>
      <c r="B21" s="100" t="s">
        <v>1391</v>
      </c>
      <c r="C21" s="102">
        <f>SUMPRODUCT('[1]表九之二（需明确收支对象级次的录入表）'!D$7:D$9*(LEFT('[1]表九之二（需明确收支对象级次的录入表）'!$B$7:$B$9,LEN($A21))=$A21))+SUMPRODUCT('[1]表九之三（其它收支录入表）'!D$6:D$282*(LEFT('[1]表九之三（其它收支录入表）'!$B$6:$B$282,LEN($A21))=$A21))</f>
        <v>0</v>
      </c>
      <c r="D21" s="102">
        <f>SUMPRODUCT('[1]表九之二（需明确收支对象级次的录入表）'!E$7:E$9*(LEFT('[1]表九之二（需明确收支对象级次的录入表）'!$B$7:$B$9,LEN($A21))=$A21))+SUMPRODUCT('[1]表九之三（其它收支录入表）'!E$6:E$282*(LEFT('[1]表九之三（其它收支录入表）'!$B$6:$B$282,LEN($A21))=$A21))</f>
        <v>0</v>
      </c>
      <c r="E21" s="102">
        <f>SUMPRODUCT('[1]表九之二（需明确收支对象级次的录入表）'!$I$7:$I$9*(LEFT('[1]表九之二（需明确收支对象级次的录入表）'!$B$7:$B$9,LEN($A21))=$A21))+SUMPRODUCT('[1]表九之三（其它收支录入表）'!F$6:F$282*(LEFT('[1]表九之三（其它收支录入表）'!$B$6:$B$282,LEN($A21))=$A21))</f>
        <v>0</v>
      </c>
      <c r="F21" s="103" t="str">
        <f t="shared" si="0"/>
        <v/>
      </c>
      <c r="G21" s="103" t="str">
        <f t="shared" si="1"/>
        <v/>
      </c>
      <c r="H21" s="100" t="s">
        <v>1392</v>
      </c>
      <c r="I21" s="109" t="s">
        <v>1393</v>
      </c>
      <c r="J21" s="102">
        <f>SUMPRODUCT('[1]表九之二（需明确收支对象级次的录入表）'!D$7:D$9*(LEFT('[1]表九之二（需明确收支对象级次的录入表）'!$B$7:$B$9,LEN($H21))=$H21))+SUMPRODUCT('[1]表九之三（其它收支录入表）'!D$6:D$282*(LEFT('[1]表九之三（其它收支录入表）'!$B$6:$B$282,LEN($H21))=$H21))</f>
        <v>0</v>
      </c>
      <c r="K21" s="104">
        <f>SUMPRODUCT('[1]表九之二（需明确收支对象级次的录入表）'!E$7:E$9*(LEFT('[1]表九之二（需明确收支对象级次的录入表）'!$B$7:$B$9,LEN($H21))=$H21))+SUMPRODUCT('[1]表九之三（其它收支录入表）'!E$6:E$282*(LEFT('[1]表九之三（其它收支录入表）'!$B$6:$B$282,LEN($H21))=$H21))</f>
        <v>0</v>
      </c>
      <c r="L21" s="104">
        <f>SUMPRODUCT('[1]表九之二（需明确收支对象级次的录入表）'!I$7:I$9*(LEFT('[1]表九之二（需明确收支对象级次的录入表）'!$B$7:$B$9,LEN($H21))=$H21))+SUMPRODUCT('[1]表九之三（其它收支录入表）'!F$6:F$282*(LEFT('[1]表九之三（其它收支录入表）'!$B$6:$B$282,LEN($H21))=$H21))</f>
        <v>0</v>
      </c>
      <c r="M21" s="108" t="str">
        <f t="shared" si="2"/>
        <v/>
      </c>
      <c r="N21" s="108" t="str">
        <f t="shared" si="3"/>
        <v/>
      </c>
    </row>
    <row r="22" s="86" customFormat="1" ht="17.1" customHeight="1" spans="1:14">
      <c r="A22" s="100" t="s">
        <v>1394</v>
      </c>
      <c r="B22" s="100" t="s">
        <v>1395</v>
      </c>
      <c r="C22" s="102">
        <f>SUMPRODUCT('[1]表九之二（需明确收支对象级次的录入表）'!D$7:D$9*(LEFT('[1]表九之二（需明确收支对象级次的录入表）'!$B$7:$B$9,LEN($A22))=$A22))+SUMPRODUCT('[1]表九之三（其它收支录入表）'!D$6:D$282*(LEFT('[1]表九之三（其它收支录入表）'!$B$6:$B$282,LEN($A22))=$A22))</f>
        <v>0</v>
      </c>
      <c r="D22" s="104">
        <f>SUMPRODUCT('[1]表九之二（需明确收支对象级次的录入表）'!E$7:E$9*(LEFT('[1]表九之二（需明确收支对象级次的录入表）'!$B$7:$B$9,LEN($A22))=$A22))+SUMPRODUCT('[1]表九之三（其它收支录入表）'!E$6:E$282*(LEFT('[1]表九之三（其它收支录入表）'!$B$6:$B$282,LEN($A22))=$A22))</f>
        <v>0</v>
      </c>
      <c r="E22" s="104">
        <f>SUMPRODUCT('[1]表九之二（需明确收支对象级次的录入表）'!$I$7:$I$9*(LEFT('[1]表九之二（需明确收支对象级次的录入表）'!$B$7:$B$9,LEN($A22))=$A22))+SUMPRODUCT('[1]表九之三（其它收支录入表）'!F$6:F$282*(LEFT('[1]表九之三（其它收支录入表）'!$B$6:$B$282,LEN($A22))=$A22))</f>
        <v>0</v>
      </c>
      <c r="F22" s="103" t="str">
        <f t="shared" si="0"/>
        <v/>
      </c>
      <c r="G22" s="103" t="str">
        <f t="shared" si="1"/>
        <v/>
      </c>
      <c r="H22" s="100" t="s">
        <v>1396</v>
      </c>
      <c r="I22" s="109" t="s">
        <v>1397</v>
      </c>
      <c r="J22" s="102">
        <f>SUMPRODUCT('[1]表九之二（需明确收支对象级次的录入表）'!D$7:D$9*(LEFT('[1]表九之二（需明确收支对象级次的录入表）'!$B$7:$B$9,LEN($H22))=$H22))+SUMPRODUCT('[1]表九之三（其它收支录入表）'!D$6:D$282*(LEFT('[1]表九之三（其它收支录入表）'!$B$6:$B$282,LEN($H22))=$H22))</f>
        <v>0</v>
      </c>
      <c r="K22" s="102">
        <f>SUMPRODUCT('[1]表九之二（需明确收支对象级次的录入表）'!E$7:E$9*(LEFT('[1]表九之二（需明确收支对象级次的录入表）'!$B$7:$B$9,LEN($H22))=$H22))+SUMPRODUCT('[1]表九之三（其它收支录入表）'!E$6:E$282*(LEFT('[1]表九之三（其它收支录入表）'!$B$6:$B$282,LEN($H22))=$H22))</f>
        <v>0</v>
      </c>
      <c r="L22" s="102">
        <f>SUMPRODUCT('[1]表九之二（需明确收支对象级次的录入表）'!I$7:I$9*(LEFT('[1]表九之二（需明确收支对象级次的录入表）'!$B$7:$B$9,LEN($H22))=$H22))+SUMPRODUCT('[1]表九之三（其它收支录入表）'!F$6:F$282*(LEFT('[1]表九之三（其它收支录入表）'!$B$6:$B$282,LEN($H22))=$H22))</f>
        <v>0</v>
      </c>
      <c r="M22" s="108" t="str">
        <f t="shared" si="2"/>
        <v/>
      </c>
      <c r="N22" s="108" t="str">
        <f t="shared" si="3"/>
        <v/>
      </c>
    </row>
    <row r="23" s="86" customFormat="1" ht="17.1" customHeight="1" spans="1:14">
      <c r="A23" s="100" t="s">
        <v>1398</v>
      </c>
      <c r="B23" s="100" t="s">
        <v>1399</v>
      </c>
      <c r="C23" s="102">
        <f>SUMPRODUCT('[1]表九之二（需明确收支对象级次的录入表）'!D$7:D$9*(LEFT('[1]表九之二（需明确收支对象级次的录入表）'!$B$7:$B$9,LEN($A23))=$A23))+SUMPRODUCT('[1]表九之三（其它收支录入表）'!D$6:D$282*(LEFT('[1]表九之三（其它收支录入表）'!$B$6:$B$282,LEN($A23))=$A23))</f>
        <v>0</v>
      </c>
      <c r="D23" s="102">
        <f>SUMPRODUCT('[1]表九之二（需明确收支对象级次的录入表）'!E$7:E$9*(LEFT('[1]表九之二（需明确收支对象级次的录入表）'!$B$7:$B$9,LEN($A23))=$A23))+SUMPRODUCT('[1]表九之三（其它收支录入表）'!E$6:E$282*(LEFT('[1]表九之三（其它收支录入表）'!$B$6:$B$282,LEN($A23))=$A23))</f>
        <v>0</v>
      </c>
      <c r="E23" s="102">
        <f>SUMPRODUCT('[1]表九之二（需明确收支对象级次的录入表）'!$I$7:$I$9*(LEFT('[1]表九之二（需明确收支对象级次的录入表）'!$B$7:$B$9,LEN($A23))=$A23))+SUMPRODUCT('[1]表九之三（其它收支录入表）'!F$6:F$282*(LEFT('[1]表九之三（其它收支录入表）'!$B$6:$B$282,LEN($A23))=$A23))</f>
        <v>0</v>
      </c>
      <c r="F23" s="103" t="str">
        <f t="shared" si="0"/>
        <v/>
      </c>
      <c r="G23" s="103" t="str">
        <f t="shared" si="1"/>
        <v/>
      </c>
      <c r="H23" s="100" t="s">
        <v>1400</v>
      </c>
      <c r="I23" s="100" t="s">
        <v>1401</v>
      </c>
      <c r="J23" s="102">
        <f>SUMPRODUCT('[1]表九之二（需明确收支对象级次的录入表）'!D$7:D$9*(LEFT('[1]表九之二（需明确收支对象级次的录入表）'!$B$7:$B$9,LEN($H23))=$H23))+SUMPRODUCT('[1]表九之三（其它收支录入表）'!D$6:D$282*(LEFT('[1]表九之三（其它收支录入表）'!$B$6:$B$282,LEN($H23))=$H23))</f>
        <v>0</v>
      </c>
      <c r="K23" s="104">
        <f>SUMPRODUCT('[1]表九之二（需明确收支对象级次的录入表）'!E$7:E$9*(LEFT('[1]表九之二（需明确收支对象级次的录入表）'!$B$7:$B$9,LEN($H23))=$H23))+SUMPRODUCT('[1]表九之三（其它收支录入表）'!E$6:E$282*(LEFT('[1]表九之三（其它收支录入表）'!$B$6:$B$282,LEN($H23))=$H23))</f>
        <v>0</v>
      </c>
      <c r="L23" s="104">
        <f>SUMPRODUCT('[1]表九之二（需明确收支对象级次的录入表）'!I$7:I$9*(LEFT('[1]表九之二（需明确收支对象级次的录入表）'!$B$7:$B$9,LEN($H23))=$H23))+SUMPRODUCT('[1]表九之三（其它收支录入表）'!F$6:F$282*(LEFT('[1]表九之三（其它收支录入表）'!$B$6:$B$282,LEN($H23))=$H23))</f>
        <v>0</v>
      </c>
      <c r="M23" s="108" t="str">
        <f t="shared" si="2"/>
        <v/>
      </c>
      <c r="N23" s="108" t="str">
        <f t="shared" si="3"/>
        <v/>
      </c>
    </row>
    <row r="24" s="86" customFormat="1" ht="17.1" customHeight="1" spans="1:14">
      <c r="A24" s="100" t="s">
        <v>1402</v>
      </c>
      <c r="B24" s="100" t="s">
        <v>1403</v>
      </c>
      <c r="C24" s="102">
        <f>SUMPRODUCT('[1]表九之二（需明确收支对象级次的录入表）'!D$7:D$9*(LEFT('[1]表九之二（需明确收支对象级次的录入表）'!$B$7:$B$9,LEN($A24))=$A24))+SUMPRODUCT('[1]表九之三（其它收支录入表）'!D$6:D$282*(LEFT('[1]表九之三（其它收支录入表）'!$B$6:$B$282,LEN($A24))=$A24))</f>
        <v>0</v>
      </c>
      <c r="D24" s="102">
        <f>SUMPRODUCT('[1]表九之二（需明确收支对象级次的录入表）'!E$7:E$9*(LEFT('[1]表九之二（需明确收支对象级次的录入表）'!$B$7:$B$9,LEN($A24))=$A24))+SUMPRODUCT('[1]表九之三（其它收支录入表）'!E$6:E$282*(LEFT('[1]表九之三（其它收支录入表）'!$B$6:$B$282,LEN($A24))=$A24))</f>
        <v>0</v>
      </c>
      <c r="E24" s="102">
        <f>SUMPRODUCT('[1]表九之二（需明确收支对象级次的录入表）'!$I$7:$I$9*(LEFT('[1]表九之二（需明确收支对象级次的录入表）'!$B$7:$B$9,LEN($A24))=$A24))+SUMPRODUCT('[1]表九之三（其它收支录入表）'!F$6:F$282*(LEFT('[1]表九之三（其它收支录入表）'!$B$6:$B$282,LEN($A24))=$A24))</f>
        <v>0</v>
      </c>
      <c r="F24" s="103" t="str">
        <f t="shared" si="0"/>
        <v/>
      </c>
      <c r="G24" s="103" t="str">
        <f t="shared" si="1"/>
        <v/>
      </c>
      <c r="H24" s="100" t="s">
        <v>1404</v>
      </c>
      <c r="I24" s="100" t="s">
        <v>1405</v>
      </c>
      <c r="J24" s="102">
        <f>SUMPRODUCT('[1]表九之二（需明确收支对象级次的录入表）'!D$7:D$9*(LEFT('[1]表九之二（需明确收支对象级次的录入表）'!$B$7:$B$9,LEN($H24))=$H24))+SUMPRODUCT('[1]表九之三（其它收支录入表）'!D$6:D$282*(LEFT('[1]表九之三（其它收支录入表）'!$B$6:$B$282,LEN($H24))=$H24))</f>
        <v>0</v>
      </c>
      <c r="K24" s="104">
        <f>SUMPRODUCT('[1]表九之二（需明确收支对象级次的录入表）'!E$7:E$9*(LEFT('[1]表九之二（需明确收支对象级次的录入表）'!$B$7:$B$9,LEN($H24))=$H24))+SUMPRODUCT('[1]表九之三（其它收支录入表）'!E$6:E$282*(LEFT('[1]表九之三（其它收支录入表）'!$B$6:$B$282,LEN($H24))=$H24))</f>
        <v>0</v>
      </c>
      <c r="L24" s="104">
        <f>SUMPRODUCT('[1]表九之二（需明确收支对象级次的录入表）'!I$7:I$9*(LEFT('[1]表九之二（需明确收支对象级次的录入表）'!$B$7:$B$9,LEN($H24))=$H24))+SUMPRODUCT('[1]表九之三（其它收支录入表）'!F$6:F$282*(LEFT('[1]表九之三（其它收支录入表）'!$B$6:$B$282,LEN($H24))=$H24))</f>
        <v>0</v>
      </c>
      <c r="M24" s="108" t="str">
        <f t="shared" si="2"/>
        <v/>
      </c>
      <c r="N24" s="108" t="str">
        <f t="shared" si="3"/>
        <v/>
      </c>
    </row>
    <row r="25" s="86" customFormat="1" ht="17.1" customHeight="1" spans="1:14">
      <c r="A25" s="100" t="s">
        <v>1406</v>
      </c>
      <c r="B25" s="100" t="s">
        <v>1407</v>
      </c>
      <c r="C25" s="102">
        <f>SUMPRODUCT('[1]表九之二（需明确收支对象级次的录入表）'!D$7:D$9*(LEFT('[1]表九之二（需明确收支对象级次的录入表）'!$B$7:$B$9,LEN($A25))=$A25))+SUMPRODUCT('[1]表九之三（其它收支录入表）'!D$6:D$282*(LEFT('[1]表九之三（其它收支录入表）'!$B$6:$B$282,LEN($A25))=$A25))</f>
        <v>0</v>
      </c>
      <c r="D25" s="102">
        <f>SUMPRODUCT('[1]表九之二（需明确收支对象级次的录入表）'!E$7:E$9*(LEFT('[1]表九之二（需明确收支对象级次的录入表）'!$B$7:$B$9,LEN($A25))=$A25))+SUMPRODUCT('[1]表九之三（其它收支录入表）'!E$6:E$282*(LEFT('[1]表九之三（其它收支录入表）'!$B$6:$B$282,LEN($A25))=$A25))</f>
        <v>0</v>
      </c>
      <c r="E25" s="102">
        <f>SUMPRODUCT('[1]表九之二（需明确收支对象级次的录入表）'!$I$7:$I$9*(LEFT('[1]表九之二（需明确收支对象级次的录入表）'!$B$7:$B$9,LEN($A25))=$A25))+SUMPRODUCT('[1]表九之三（其它收支录入表）'!F$6:F$282*(LEFT('[1]表九之三（其它收支录入表）'!$B$6:$B$282,LEN($A25))=$A25))</f>
        <v>0</v>
      </c>
      <c r="F25" s="103" t="str">
        <f t="shared" si="0"/>
        <v/>
      </c>
      <c r="G25" s="103" t="str">
        <f t="shared" si="1"/>
        <v/>
      </c>
      <c r="H25" s="100" t="s">
        <v>1408</v>
      </c>
      <c r="I25" s="100" t="s">
        <v>1409</v>
      </c>
      <c r="J25" s="102">
        <f>SUMPRODUCT('[1]表九之二（需明确收支对象级次的录入表）'!D$7:D$9*(LEFT('[1]表九之二（需明确收支对象级次的录入表）'!$B$7:$B$9,LEN($H25))=$H25))+SUMPRODUCT('[1]表九之三（其它收支录入表）'!D$6:D$282*(LEFT('[1]表九之三（其它收支录入表）'!$B$6:$B$282,LEN($H25))=$H25))</f>
        <v>0</v>
      </c>
      <c r="K25" s="104">
        <f>SUMPRODUCT('[1]表九之二（需明确收支对象级次的录入表）'!E$7:E$9*(LEFT('[1]表九之二（需明确收支对象级次的录入表）'!$B$7:$B$9,LEN($H25))=$H25))+SUMPRODUCT('[1]表九之三（其它收支录入表）'!E$6:E$282*(LEFT('[1]表九之三（其它收支录入表）'!$B$6:$B$282,LEN($H25))=$H25))</f>
        <v>0</v>
      </c>
      <c r="L25" s="104">
        <f>SUMPRODUCT('[1]表九之二（需明确收支对象级次的录入表）'!I$7:I$9*(LEFT('[1]表九之二（需明确收支对象级次的录入表）'!$B$7:$B$9,LEN($H25))=$H25))+SUMPRODUCT('[1]表九之三（其它收支录入表）'!F$6:F$282*(LEFT('[1]表九之三（其它收支录入表）'!$B$6:$B$282,LEN($H25))=$H25))</f>
        <v>0</v>
      </c>
      <c r="M25" s="108" t="str">
        <f t="shared" si="2"/>
        <v/>
      </c>
      <c r="N25" s="108" t="str">
        <f t="shared" si="3"/>
        <v/>
      </c>
    </row>
    <row r="26" s="86" customFormat="1" ht="17.1" customHeight="1" spans="1:14">
      <c r="A26" s="100" t="s">
        <v>1410</v>
      </c>
      <c r="B26" s="100" t="s">
        <v>1411</v>
      </c>
      <c r="C26" s="102">
        <f>SUMPRODUCT('[1]表九之二（需明确收支对象级次的录入表）'!D$7:D$9*(LEFT('[1]表九之二（需明确收支对象级次的录入表）'!$B$7:$B$9,LEN($A26))=$A26))+SUMPRODUCT('[1]表九之三（其它收支录入表）'!D$6:D$282*(LEFT('[1]表九之三（其它收支录入表）'!$B$6:$B$282,LEN($A26))=$A26))</f>
        <v>0</v>
      </c>
      <c r="D26" s="102">
        <f>SUMPRODUCT('[1]表九之二（需明确收支对象级次的录入表）'!E$7:E$9*(LEFT('[1]表九之二（需明确收支对象级次的录入表）'!$B$7:$B$9,LEN($A26))=$A26))+SUMPRODUCT('[1]表九之三（其它收支录入表）'!E$6:E$282*(LEFT('[1]表九之三（其它收支录入表）'!$B$6:$B$282,LEN($A26))=$A26))</f>
        <v>0</v>
      </c>
      <c r="E26" s="102">
        <f>SUMPRODUCT('[1]表九之二（需明确收支对象级次的录入表）'!$I$7:$I$9*(LEFT('[1]表九之二（需明确收支对象级次的录入表）'!$B$7:$B$9,LEN($A26))=$A26))+SUMPRODUCT('[1]表九之三（其它收支录入表）'!F$6:F$282*(LEFT('[1]表九之三（其它收支录入表）'!$B$6:$B$282,LEN($A26))=$A26))</f>
        <v>0</v>
      </c>
      <c r="F26" s="103" t="str">
        <f t="shared" si="0"/>
        <v/>
      </c>
      <c r="G26" s="103" t="str">
        <f t="shared" si="1"/>
        <v/>
      </c>
      <c r="H26" s="100" t="s">
        <v>1412</v>
      </c>
      <c r="I26" s="100" t="s">
        <v>1413</v>
      </c>
      <c r="J26" s="102">
        <f>SUMPRODUCT('[1]表九之二（需明确收支对象级次的录入表）'!D$7:D$9*(LEFT('[1]表九之二（需明确收支对象级次的录入表）'!$B$7:$B$9,LEN($H26))=$H26))+SUMPRODUCT('[1]表九之三（其它收支录入表）'!D$6:D$282*(LEFT('[1]表九之三（其它收支录入表）'!$B$6:$B$282,LEN($H26))=$H26))</f>
        <v>0</v>
      </c>
      <c r="K26" s="104">
        <f>SUMPRODUCT('[1]表九之二（需明确收支对象级次的录入表）'!E$7:E$9*(LEFT('[1]表九之二（需明确收支对象级次的录入表）'!$B$7:$B$9,LEN($H26))=$H26))+SUMPRODUCT('[1]表九之三（其它收支录入表）'!E$6:E$282*(LEFT('[1]表九之三（其它收支录入表）'!$B$6:$B$282,LEN($H26))=$H26))</f>
        <v>0</v>
      </c>
      <c r="L26" s="104">
        <f>SUMPRODUCT('[1]表九之二（需明确收支对象级次的录入表）'!I$7:I$9*(LEFT('[1]表九之二（需明确收支对象级次的录入表）'!$B$7:$B$9,LEN($H26))=$H26))+SUMPRODUCT('[1]表九之三（其它收支录入表）'!F$6:F$282*(LEFT('[1]表九之三（其它收支录入表）'!$B$6:$B$282,LEN($H26))=$H26))</f>
        <v>0</v>
      </c>
      <c r="M26" s="108" t="str">
        <f t="shared" si="2"/>
        <v/>
      </c>
      <c r="N26" s="108" t="str">
        <f t="shared" si="3"/>
        <v/>
      </c>
    </row>
    <row r="27" s="86" customFormat="1" ht="17.1" customHeight="1" spans="1:14">
      <c r="A27" s="100" t="s">
        <v>1414</v>
      </c>
      <c r="B27" s="100" t="s">
        <v>1415</v>
      </c>
      <c r="C27" s="102">
        <f>SUMPRODUCT('[1]表九之二（需明确收支对象级次的录入表）'!D$7:D$9*(LEFT('[1]表九之二（需明确收支对象级次的录入表）'!$B$7:$B$9,LEN($A27))=$A27))+SUMPRODUCT('[1]表九之三（其它收支录入表）'!D$6:D$282*(LEFT('[1]表九之三（其它收支录入表）'!$B$6:$B$282,LEN($A27))=$A27))</f>
        <v>0</v>
      </c>
      <c r="D27" s="104">
        <f>SUMPRODUCT('[1]表九之二（需明确收支对象级次的录入表）'!E$7:E$9*(LEFT('[1]表九之二（需明确收支对象级次的录入表）'!$B$7:$B$9,LEN($A27))=$A27))+SUMPRODUCT('[1]表九之三（其它收支录入表）'!E$6:E$282*(LEFT('[1]表九之三（其它收支录入表）'!$B$6:$B$282,LEN($A27))=$A27))</f>
        <v>0</v>
      </c>
      <c r="E27" s="104">
        <f>SUMPRODUCT('[1]表九之二（需明确收支对象级次的录入表）'!$I$7:$I$9*(LEFT('[1]表九之二（需明确收支对象级次的录入表）'!$B$7:$B$9,LEN($A27))=$A27))+SUMPRODUCT('[1]表九之三（其它收支录入表）'!F$6:F$282*(LEFT('[1]表九之三（其它收支录入表）'!$B$6:$B$282,LEN($A27))=$A27))</f>
        <v>0</v>
      </c>
      <c r="F27" s="103" t="str">
        <f t="shared" si="0"/>
        <v/>
      </c>
      <c r="G27" s="103" t="str">
        <f t="shared" si="1"/>
        <v/>
      </c>
      <c r="H27" s="100" t="s">
        <v>1416</v>
      </c>
      <c r="I27" s="100" t="s">
        <v>1417</v>
      </c>
      <c r="J27" s="102">
        <f>SUMPRODUCT('[1]表九之二（需明确收支对象级次的录入表）'!D$7:D$9*(LEFT('[1]表九之二（需明确收支对象级次的录入表）'!$B$7:$B$9,LEN($H27))=$H27))+SUMPRODUCT('[1]表九之三（其它收支录入表）'!D$6:D$282*(LEFT('[1]表九之三（其它收支录入表）'!$B$6:$B$282,LEN($H27))=$H27))</f>
        <v>0</v>
      </c>
      <c r="K27" s="104">
        <f>SUMPRODUCT('[1]表九之二（需明确收支对象级次的录入表）'!E$7:E$9*(LEFT('[1]表九之二（需明确收支对象级次的录入表）'!$B$7:$B$9,LEN($H27))=$H27))+SUMPRODUCT('[1]表九之三（其它收支录入表）'!E$6:E$282*(LEFT('[1]表九之三（其它收支录入表）'!$B$6:$B$282,LEN($H27))=$H27))</f>
        <v>0</v>
      </c>
      <c r="L27" s="104">
        <f>SUMPRODUCT('[1]表九之二（需明确收支对象级次的录入表）'!I$7:I$9*(LEFT('[1]表九之二（需明确收支对象级次的录入表）'!$B$7:$B$9,LEN($H27))=$H27))+SUMPRODUCT('[1]表九之三（其它收支录入表）'!F$6:F$282*(LEFT('[1]表九之三（其它收支录入表）'!$B$6:$B$282,LEN($H27))=$H27))</f>
        <v>0</v>
      </c>
      <c r="M27" s="108" t="str">
        <f t="shared" si="2"/>
        <v/>
      </c>
      <c r="N27" s="108" t="str">
        <f t="shared" si="3"/>
        <v/>
      </c>
    </row>
    <row r="28" s="86" customFormat="1" ht="17.1" customHeight="1" spans="1:14">
      <c r="A28" s="100" t="s">
        <v>1418</v>
      </c>
      <c r="B28" s="100" t="s">
        <v>1419</v>
      </c>
      <c r="C28" s="102">
        <f>SUMPRODUCT('[1]表九之二（需明确收支对象级次的录入表）'!D$7:D$9*(LEFT('[1]表九之二（需明确收支对象级次的录入表）'!$B$7:$B$9,LEN($A28))=$A28))+SUMPRODUCT('[1]表九之三（其它收支录入表）'!D$6:D$282*(LEFT('[1]表九之三（其它收支录入表）'!$B$6:$B$282,LEN($A28))=$A28))</f>
        <v>0</v>
      </c>
      <c r="D28" s="102">
        <f>SUMPRODUCT('[1]表九之二（需明确收支对象级次的录入表）'!E$7:E$9*(LEFT('[1]表九之二（需明确收支对象级次的录入表）'!$B$7:$B$9,LEN($A28))=$A28))+SUMPRODUCT('[1]表九之三（其它收支录入表）'!E$6:E$282*(LEFT('[1]表九之三（其它收支录入表）'!$B$6:$B$282,LEN($A28))=$A28))</f>
        <v>0</v>
      </c>
      <c r="E28" s="102">
        <f>SUMPRODUCT('[1]表九之二（需明确收支对象级次的录入表）'!$I$7:$I$9*(LEFT('[1]表九之二（需明确收支对象级次的录入表）'!$B$7:$B$9,LEN($A28))=$A28))+SUMPRODUCT('[1]表九之三（其它收支录入表）'!F$6:F$282*(LEFT('[1]表九之三（其它收支录入表）'!$B$6:$B$282,LEN($A28))=$A28))</f>
        <v>0</v>
      </c>
      <c r="F28" s="103" t="str">
        <f t="shared" si="0"/>
        <v/>
      </c>
      <c r="G28" s="103" t="str">
        <f t="shared" si="1"/>
        <v/>
      </c>
      <c r="H28" s="100" t="s">
        <v>1420</v>
      </c>
      <c r="I28" s="100" t="s">
        <v>1421</v>
      </c>
      <c r="J28" s="102">
        <f>SUMPRODUCT('[1]表九之二（需明确收支对象级次的录入表）'!D$7:D$9*(LEFT('[1]表九之二（需明确收支对象级次的录入表）'!$B$7:$B$9,LEN($H28))=$H28))+SUMPRODUCT('[1]表九之三（其它收支录入表）'!D$6:D$282*(LEFT('[1]表九之三（其它收支录入表）'!$B$6:$B$282,LEN($H28))=$H28))</f>
        <v>0</v>
      </c>
      <c r="K28" s="102">
        <f>SUMPRODUCT('[1]表九之二（需明确收支对象级次的录入表）'!E$7:E$9*(LEFT('[1]表九之二（需明确收支对象级次的录入表）'!$B$7:$B$9,LEN($H28))=$H28))+SUMPRODUCT('[1]表九之三（其它收支录入表）'!E$6:E$282*(LEFT('[1]表九之三（其它收支录入表）'!$B$6:$B$282,LEN($H28))=$H28))</f>
        <v>0</v>
      </c>
      <c r="L28" s="102">
        <f>SUMPRODUCT('[1]表九之二（需明确收支对象级次的录入表）'!I$7:I$9*(LEFT('[1]表九之二（需明确收支对象级次的录入表）'!$B$7:$B$9,LEN($H28))=$H28))+SUMPRODUCT('[1]表九之三（其它收支录入表）'!F$6:F$282*(LEFT('[1]表九之三（其它收支录入表）'!$B$6:$B$282,LEN($H28))=$H28))</f>
        <v>0</v>
      </c>
      <c r="M28" s="108" t="str">
        <f t="shared" si="2"/>
        <v/>
      </c>
      <c r="N28" s="108" t="str">
        <f t="shared" si="3"/>
        <v/>
      </c>
    </row>
    <row r="29" s="86" customFormat="1" ht="17.1" customHeight="1" spans="1:14">
      <c r="A29" s="100" t="s">
        <v>1422</v>
      </c>
      <c r="B29" s="100" t="s">
        <v>1423</v>
      </c>
      <c r="C29" s="102">
        <f>SUMPRODUCT('[1]表九之二（需明确收支对象级次的录入表）'!D$7:D$9*(LEFT('[1]表九之二（需明确收支对象级次的录入表）'!$B$7:$B$9,LEN($A29))=$A29))+SUMPRODUCT('[1]表九之三（其它收支录入表）'!D$6:D$282*(LEFT('[1]表九之三（其它收支录入表）'!$B$6:$B$282,LEN($A29))=$A29))</f>
        <v>0</v>
      </c>
      <c r="D29" s="102">
        <f>SUMPRODUCT('[1]表九之二（需明确收支对象级次的录入表）'!E$7:E$9*(LEFT('[1]表九之二（需明确收支对象级次的录入表）'!$B$7:$B$9,LEN($A29))=$A29))+SUMPRODUCT('[1]表九之三（其它收支录入表）'!E$6:E$282*(LEFT('[1]表九之三（其它收支录入表）'!$B$6:$B$282,LEN($A29))=$A29))</f>
        <v>0</v>
      </c>
      <c r="E29" s="102">
        <f>SUMPRODUCT('[1]表九之二（需明确收支对象级次的录入表）'!$I$7:$I$9*(LEFT('[1]表九之二（需明确收支对象级次的录入表）'!$B$7:$B$9,LEN($A29))=$A29))+SUMPRODUCT('[1]表九之三（其它收支录入表）'!F$6:F$282*(LEFT('[1]表九之三（其它收支录入表）'!$B$6:$B$282,LEN($A29))=$A29))</f>
        <v>0</v>
      </c>
      <c r="F29" s="103" t="str">
        <f t="shared" si="0"/>
        <v/>
      </c>
      <c r="G29" s="103" t="str">
        <f t="shared" si="1"/>
        <v/>
      </c>
      <c r="H29" s="100" t="s">
        <v>1424</v>
      </c>
      <c r="I29" s="100" t="s">
        <v>1425</v>
      </c>
      <c r="J29" s="102">
        <f>SUMPRODUCT('[1]表九之二（需明确收支对象级次的录入表）'!D$7:D$9*(LEFT('[1]表九之二（需明确收支对象级次的录入表）'!$B$7:$B$9,LEN($H29))=$H29))+SUMPRODUCT('[1]表九之三（其它收支录入表）'!D$6:D$282*(LEFT('[1]表九之三（其它收支录入表）'!$B$6:$B$282,LEN($H29))=$H29))</f>
        <v>0</v>
      </c>
      <c r="K29" s="104">
        <f>SUMPRODUCT('[1]表九之二（需明确收支对象级次的录入表）'!E$7:E$9*(LEFT('[1]表九之二（需明确收支对象级次的录入表）'!$B$7:$B$9,LEN($H29))=$H29))+SUMPRODUCT('[1]表九之三（其它收支录入表）'!E$6:E$282*(LEFT('[1]表九之三（其它收支录入表）'!$B$6:$B$282,LEN($H29))=$H29))</f>
        <v>0</v>
      </c>
      <c r="L29" s="104">
        <f>SUMPRODUCT('[1]表九之二（需明确收支对象级次的录入表）'!I$7:I$9*(LEFT('[1]表九之二（需明确收支对象级次的录入表）'!$B$7:$B$9,LEN($H29))=$H29))+SUMPRODUCT('[1]表九之三（其它收支录入表）'!F$6:F$282*(LEFT('[1]表九之三（其它收支录入表）'!$B$6:$B$282,LEN($H29))=$H29))</f>
        <v>0</v>
      </c>
      <c r="M29" s="108" t="str">
        <f t="shared" si="2"/>
        <v/>
      </c>
      <c r="N29" s="108" t="str">
        <f t="shared" si="3"/>
        <v/>
      </c>
    </row>
    <row r="30" s="86" customFormat="1" ht="17.1" customHeight="1" spans="1:14">
      <c r="A30" s="100"/>
      <c r="B30" s="100"/>
      <c r="C30" s="102"/>
      <c r="D30" s="102"/>
      <c r="E30" s="102"/>
      <c r="F30" s="103"/>
      <c r="G30" s="103"/>
      <c r="H30" s="100" t="s">
        <v>1426</v>
      </c>
      <c r="I30" s="100" t="s">
        <v>1427</v>
      </c>
      <c r="J30" s="102">
        <f>SUMPRODUCT('[1]表九之二（需明确收支对象级次的录入表）'!D$7:D$9*(LEFT('[1]表九之二（需明确收支对象级次的录入表）'!$B$7:$B$9,LEN($H30))=$H30))+SUMPRODUCT('[1]表九之三（其它收支录入表）'!D$6:D$282*(LEFT('[1]表九之三（其它收支录入表）'!$B$6:$B$282,LEN($H30))=$H30))</f>
        <v>0</v>
      </c>
      <c r="K30" s="104">
        <f>SUMPRODUCT('[1]表九之二（需明确收支对象级次的录入表）'!E$7:E$9*(LEFT('[1]表九之二（需明确收支对象级次的录入表）'!$B$7:$B$9,LEN($H30))=$H30))+SUMPRODUCT('[1]表九之三（其它收支录入表）'!E$6:E$282*(LEFT('[1]表九之三（其它收支录入表）'!$B$6:$B$282,LEN($H30))=$H30))</f>
        <v>0</v>
      </c>
      <c r="L30" s="104">
        <f>SUMPRODUCT('[1]表九之二（需明确收支对象级次的录入表）'!I$7:I$9*(LEFT('[1]表九之二（需明确收支对象级次的录入表）'!$B$7:$B$9,LEN($H30))=$H30))+SUMPRODUCT('[1]表九之三（其它收支录入表）'!F$6:F$282*(LEFT('[1]表九之三（其它收支录入表）'!$B$6:$B$282,LEN($H30))=$H30))</f>
        <v>0</v>
      </c>
      <c r="M30" s="108" t="str">
        <f t="shared" si="2"/>
        <v/>
      </c>
      <c r="N30" s="108" t="str">
        <f t="shared" si="3"/>
        <v/>
      </c>
    </row>
    <row r="31" s="86" customFormat="1" ht="17.1" customHeight="1" spans="1:14">
      <c r="A31" s="100" t="s">
        <v>1428</v>
      </c>
      <c r="B31" s="100" t="s">
        <v>1429</v>
      </c>
      <c r="C31" s="102">
        <f>SUMPRODUCT('[1]表九之二（需明确收支对象级次的录入表）'!D$7:D$9*(LEFT('[1]表九之二（需明确收支对象级次的录入表）'!$B$7:$B$9,LEN($A31))=$A31))+SUMPRODUCT('[1]表九之三（其它收支录入表）'!D$6:D$282*(LEFT('[1]表九之三（其它收支录入表）'!$B$6:$B$282,LEN($A31))=$A31))</f>
        <v>0</v>
      </c>
      <c r="D31" s="102">
        <f>SUMPRODUCT('[1]表九之二（需明确收支对象级次的录入表）'!E$7:E$9*(LEFT('[1]表九之二（需明确收支对象级次的录入表）'!$B$7:$B$9,LEN($A31))=$A31))+SUMPRODUCT('[1]表九之三（其它收支录入表）'!E$6:E$282*(LEFT('[1]表九之三（其它收支录入表）'!$B$6:$B$282,LEN($A31))=$A31))</f>
        <v>0</v>
      </c>
      <c r="E31" s="102">
        <f>SUMPRODUCT('[1]表九之二（需明确收支对象级次的录入表）'!$I$7:$I$9*(LEFT('[1]表九之二（需明确收支对象级次的录入表）'!$B$7:$B$9,LEN($A31))=$A31))+SUMPRODUCT('[1]表九之三（其它收支录入表）'!F$6:F$282*(LEFT('[1]表九之三（其它收支录入表）'!$B$6:$B$282,LEN($A31))=$A31))</f>
        <v>0</v>
      </c>
      <c r="F31" s="103" t="str">
        <f t="shared" ref="F31:F37" si="4">IFERROR($E31/C31,"")</f>
        <v/>
      </c>
      <c r="G31" s="103" t="str">
        <f t="shared" ref="G31:G37" si="5">IFERROR($E31/D31,"")</f>
        <v/>
      </c>
      <c r="H31" s="100" t="s">
        <v>1030</v>
      </c>
      <c r="I31" s="100" t="s">
        <v>1430</v>
      </c>
      <c r="J31" s="102">
        <f>SUMPRODUCT('[1]表九之二（需明确收支对象级次的录入表）'!D$7:D$9*(LEFT('[1]表九之二（需明确收支对象级次的录入表）'!$B$7:$B$9,LEN($H31))=$H31))+SUMPRODUCT('[1]表九之三（其它收支录入表）'!D$6:D$282*(LEFT('[1]表九之三（其它收支录入表）'!$B$6:$B$282,LEN($H31))=$H31))</f>
        <v>0</v>
      </c>
      <c r="K31" s="102">
        <f>SUMPRODUCT('[1]表九之二（需明确收支对象级次的录入表）'!E$7:E$9*(LEFT('[1]表九之二（需明确收支对象级次的录入表）'!$B$7:$B$9,LEN($H31))=$H31))+SUMPRODUCT('[1]表九之三（其它收支录入表）'!E$6:E$282*(LEFT('[1]表九之三（其它收支录入表）'!$B$6:$B$282,LEN($H31))=$H31))</f>
        <v>0</v>
      </c>
      <c r="L31" s="102">
        <f>SUMPRODUCT('[1]表九之二（需明确收支对象级次的录入表）'!I$7:I$9*(LEFT('[1]表九之二（需明确收支对象级次的录入表）'!$B$7:$B$9,LEN($H31))=$H31))+SUMPRODUCT('[1]表九之三（其它收支录入表）'!F$6:F$282*(LEFT('[1]表九之三（其它收支录入表）'!$B$6:$B$282,LEN($H31))=$H31))</f>
        <v>0</v>
      </c>
      <c r="M31" s="108" t="str">
        <f t="shared" si="2"/>
        <v/>
      </c>
      <c r="N31" s="108" t="str">
        <f t="shared" si="3"/>
        <v/>
      </c>
    </row>
    <row r="32" s="86" customFormat="1" ht="17.1" customHeight="1" spans="1:14">
      <c r="A32" s="100" t="s">
        <v>1431</v>
      </c>
      <c r="B32" s="100" t="s">
        <v>1432</v>
      </c>
      <c r="C32" s="102">
        <f>SUMPRODUCT('[1]表九之二（需明确收支对象级次的录入表）'!D$7:D$9*(LEFT('[1]表九之二（需明确收支对象级次的录入表）'!$B$7:$B$9,LEN($A32))=$A32))+SUMPRODUCT('[1]表九之三（其它收支录入表）'!D$6:D$282*(LEFT('[1]表九之三（其它收支录入表）'!$B$6:$B$282,LEN($A32))=$A32))</f>
        <v>0</v>
      </c>
      <c r="D32" s="104">
        <f>SUMPRODUCT('[1]表九之二（需明确收支对象级次的录入表）'!E$7:E$9*(LEFT('[1]表九之二（需明确收支对象级次的录入表）'!$B$7:$B$9,LEN($A32))=$A32))+SUMPRODUCT('[1]表九之三（其它收支录入表）'!E$6:E$282*(LEFT('[1]表九之三（其它收支录入表）'!$B$6:$B$282,LEN($A32))=$A32))</f>
        <v>0</v>
      </c>
      <c r="E32" s="104">
        <f>SUMPRODUCT('[1]表九之二（需明确收支对象级次的录入表）'!$I$7:$I$9*(LEFT('[1]表九之二（需明确收支对象级次的录入表）'!$B$7:$B$9,LEN($A32))=$A32))+SUMPRODUCT('[1]表九之三（其它收支录入表）'!F$6:F$282*(LEFT('[1]表九之三（其它收支录入表）'!$B$6:$B$282,LEN($A32))=$A32))</f>
        <v>0</v>
      </c>
      <c r="F32" s="103" t="str">
        <f t="shared" si="4"/>
        <v/>
      </c>
      <c r="G32" s="103" t="str">
        <f t="shared" si="5"/>
        <v/>
      </c>
      <c r="H32" s="100" t="s">
        <v>1433</v>
      </c>
      <c r="I32" s="100" t="s">
        <v>1434</v>
      </c>
      <c r="J32" s="102">
        <f>SUMPRODUCT('[1]表九之二（需明确收支对象级次的录入表）'!D$7:D$9*(LEFT('[1]表九之二（需明确收支对象级次的录入表）'!$B$7:$B$9,LEN($H32))=$H32))+SUMPRODUCT('[1]表九之三（其它收支录入表）'!D$6:D$282*(LEFT('[1]表九之三（其它收支录入表）'!$B$6:$B$282,LEN($H32))=$H32))</f>
        <v>0</v>
      </c>
      <c r="K32" s="102">
        <f>SUMPRODUCT('[1]表九之二（需明确收支对象级次的录入表）'!E$7:E$9*(LEFT('[1]表九之二（需明确收支对象级次的录入表）'!$B$7:$B$9,LEN($H32))=$H32))+SUMPRODUCT('[1]表九之三（其它收支录入表）'!E$6:E$282*(LEFT('[1]表九之三（其它收支录入表）'!$B$6:$B$282,LEN($H32))=$H32))</f>
        <v>0</v>
      </c>
      <c r="L32" s="102">
        <f>SUMPRODUCT('[1]表九之二（需明确收支对象级次的录入表）'!I$7:I$9*(LEFT('[1]表九之二（需明确收支对象级次的录入表）'!$B$7:$B$9,LEN($H32))=$H32))+SUMPRODUCT('[1]表九之三（其它收支录入表）'!F$6:F$282*(LEFT('[1]表九之三（其它收支录入表）'!$B$6:$B$282,LEN($H32))=$H32))</f>
        <v>0</v>
      </c>
      <c r="M32" s="108" t="str">
        <f t="shared" si="2"/>
        <v/>
      </c>
      <c r="N32" s="108" t="str">
        <f t="shared" si="3"/>
        <v/>
      </c>
    </row>
    <row r="33" s="86" customFormat="1" ht="17.1" customHeight="1" spans="1:14">
      <c r="A33" s="100" t="s">
        <v>1435</v>
      </c>
      <c r="B33" s="100" t="s">
        <v>1436</v>
      </c>
      <c r="C33" s="102">
        <f>SUMPRODUCT('[1]表九之二（需明确收支对象级次的录入表）'!D$7:D$9*(LEFT('[1]表九之二（需明确收支对象级次的录入表）'!$B$7:$B$9,LEN($A33))=$A33))+SUMPRODUCT('[1]表九之三（其它收支录入表）'!D$6:D$282*(LEFT('[1]表九之三（其它收支录入表）'!$B$6:$B$282,LEN($A33))=$A33))</f>
        <v>0</v>
      </c>
      <c r="D33" s="102">
        <f>SUMPRODUCT('[1]表九之二（需明确收支对象级次的录入表）'!E$7:E$9*(LEFT('[1]表九之二（需明确收支对象级次的录入表）'!$B$7:$B$9,LEN($A33))=$A33))+SUMPRODUCT('[1]表九之三（其它收支录入表）'!E$6:E$282*(LEFT('[1]表九之三（其它收支录入表）'!$B$6:$B$282,LEN($A33))=$A33))</f>
        <v>0</v>
      </c>
      <c r="E33" s="102">
        <f>SUMPRODUCT('[1]表九之二（需明确收支对象级次的录入表）'!$I$7:$I$9*(LEFT('[1]表九之二（需明确收支对象级次的录入表）'!$B$7:$B$9,LEN($A33))=$A33))+SUMPRODUCT('[1]表九之三（其它收支录入表）'!F$6:F$282*(LEFT('[1]表九之三（其它收支录入表）'!$B$6:$B$282,LEN($A33))=$A33))</f>
        <v>0</v>
      </c>
      <c r="F33" s="103" t="str">
        <f t="shared" si="4"/>
        <v/>
      </c>
      <c r="G33" s="103" t="str">
        <f t="shared" si="5"/>
        <v/>
      </c>
      <c r="H33" s="100" t="s">
        <v>1437</v>
      </c>
      <c r="I33" s="100" t="s">
        <v>1438</v>
      </c>
      <c r="J33" s="102">
        <f>SUMPRODUCT('[1]表九之二（需明确收支对象级次的录入表）'!D$7:D$9*(LEFT('[1]表九之二（需明确收支对象级次的录入表）'!$B$7:$B$9,LEN($H33))=$H33))+SUMPRODUCT('[1]表九之三（其它收支录入表）'!D$6:D$282*(LEFT('[1]表九之三（其它收支录入表）'!$B$6:$B$282,LEN($H33))=$H33))</f>
        <v>0</v>
      </c>
      <c r="K33" s="104">
        <f>SUMPRODUCT('[1]表九之二（需明确收支对象级次的录入表）'!E$7:E$9*(LEFT('[1]表九之二（需明确收支对象级次的录入表）'!$B$7:$B$9,LEN($H33))=$H33))+SUMPRODUCT('[1]表九之三（其它收支录入表）'!E$6:E$282*(LEFT('[1]表九之三（其它收支录入表）'!$B$6:$B$282,LEN($H33))=$H33))</f>
        <v>0</v>
      </c>
      <c r="L33" s="104">
        <f>SUMPRODUCT('[1]表九之二（需明确收支对象级次的录入表）'!I$7:I$9*(LEFT('[1]表九之二（需明确收支对象级次的录入表）'!$B$7:$B$9,LEN($H33))=$H33))+SUMPRODUCT('[1]表九之三（其它收支录入表）'!F$6:F$282*(LEFT('[1]表九之三（其它收支录入表）'!$B$6:$B$282,LEN($H33))=$H33))</f>
        <v>0</v>
      </c>
      <c r="M33" s="108" t="str">
        <f t="shared" si="2"/>
        <v/>
      </c>
      <c r="N33" s="108" t="str">
        <f t="shared" si="3"/>
        <v/>
      </c>
    </row>
    <row r="34" s="86" customFormat="1" ht="17.1" customHeight="1" spans="1:14">
      <c r="A34" s="100" t="s">
        <v>1439</v>
      </c>
      <c r="B34" s="100" t="s">
        <v>1440</v>
      </c>
      <c r="C34" s="102">
        <f>SUMPRODUCT('[1]表九之二（需明确收支对象级次的录入表）'!D$7:D$9*(LEFT('[1]表九之二（需明确收支对象级次的录入表）'!$B$7:$B$9,LEN($A34))=$A34))+SUMPRODUCT('[1]表九之三（其它收支录入表）'!D$6:D$282*(LEFT('[1]表九之三（其它收支录入表）'!$B$6:$B$282,LEN($A34))=$A34))</f>
        <v>0</v>
      </c>
      <c r="D34" s="102">
        <f>SUMPRODUCT('[1]表九之二（需明确收支对象级次的录入表）'!E$7:E$9*(LEFT('[1]表九之二（需明确收支对象级次的录入表）'!$B$7:$B$9,LEN($A34))=$A34))+SUMPRODUCT('[1]表九之三（其它收支录入表）'!E$6:E$282*(LEFT('[1]表九之三（其它收支录入表）'!$B$6:$B$282,LEN($A34))=$A34))</f>
        <v>0</v>
      </c>
      <c r="E34" s="102">
        <f>SUMPRODUCT('[1]表九之二（需明确收支对象级次的录入表）'!$I$7:$I$9*(LEFT('[1]表九之二（需明确收支对象级次的录入表）'!$B$7:$B$9,LEN($A34))=$A34))+SUMPRODUCT('[1]表九之三（其它收支录入表）'!F$6:F$282*(LEFT('[1]表九之三（其它收支录入表）'!$B$6:$B$282,LEN($A34))=$A34))</f>
        <v>0</v>
      </c>
      <c r="F34" s="103" t="str">
        <f t="shared" si="4"/>
        <v/>
      </c>
      <c r="G34" s="103" t="str">
        <f t="shared" si="5"/>
        <v/>
      </c>
      <c r="H34" s="100" t="s">
        <v>1441</v>
      </c>
      <c r="I34" s="100" t="s">
        <v>1442</v>
      </c>
      <c r="J34" s="102">
        <f>SUMPRODUCT('[1]表九之二（需明确收支对象级次的录入表）'!D$7:D$9*(LEFT('[1]表九之二（需明确收支对象级次的录入表）'!$B$7:$B$9,LEN($H34))=$H34))+SUMPRODUCT('[1]表九之三（其它收支录入表）'!D$6:D$282*(LEFT('[1]表九之三（其它收支录入表）'!$B$6:$B$282,LEN($H34))=$H34))</f>
        <v>0</v>
      </c>
      <c r="K34" s="104">
        <f>SUMPRODUCT('[1]表九之二（需明确收支对象级次的录入表）'!E$7:E$9*(LEFT('[1]表九之二（需明确收支对象级次的录入表）'!$B$7:$B$9,LEN($H34))=$H34))+SUMPRODUCT('[1]表九之三（其它收支录入表）'!E$6:E$282*(LEFT('[1]表九之三（其它收支录入表）'!$B$6:$B$282,LEN($H34))=$H34))</f>
        <v>0</v>
      </c>
      <c r="L34" s="104">
        <f>SUMPRODUCT('[1]表九之二（需明确收支对象级次的录入表）'!I$7:I$9*(LEFT('[1]表九之二（需明确收支对象级次的录入表）'!$B$7:$B$9,LEN($H34))=$H34))+SUMPRODUCT('[1]表九之三（其它收支录入表）'!F$6:F$282*(LEFT('[1]表九之三（其它收支录入表）'!$B$6:$B$282,LEN($H34))=$H34))</f>
        <v>0</v>
      </c>
      <c r="M34" s="108" t="str">
        <f t="shared" si="2"/>
        <v/>
      </c>
      <c r="N34" s="108" t="str">
        <f t="shared" si="3"/>
        <v/>
      </c>
    </row>
    <row r="35" s="86" customFormat="1" ht="17.1" customHeight="1" spans="1:15">
      <c r="A35" s="100" t="s">
        <v>1443</v>
      </c>
      <c r="B35" s="100" t="s">
        <v>1444</v>
      </c>
      <c r="C35" s="102">
        <f>SUMPRODUCT('[1]表九之二（需明确收支对象级次的录入表）'!D$7:D$9*(LEFT('[1]表九之二（需明确收支对象级次的录入表）'!$B$7:$B$9,LEN($A35))=$A35))+SUMPRODUCT('[1]表九之三（其它收支录入表）'!D$6:D$282*(LEFT('[1]表九之三（其它收支录入表）'!$B$6:$B$282,LEN($A35))=$A35))</f>
        <v>0</v>
      </c>
      <c r="D35" s="102">
        <f>SUMPRODUCT('[1]表九之二（需明确收支对象级次的录入表）'!E$7:E$9*(LEFT('[1]表九之二（需明确收支对象级次的录入表）'!$B$7:$B$9,LEN($A35))=$A35))+SUMPRODUCT('[1]表九之三（其它收支录入表）'!E$6:E$282*(LEFT('[1]表九之三（其它收支录入表）'!$B$6:$B$282,LEN($A35))=$A35))</f>
        <v>0</v>
      </c>
      <c r="E35" s="102">
        <f>SUMPRODUCT('[1]表九之二（需明确收支对象级次的录入表）'!$I$7:$I$9*(LEFT('[1]表九之二（需明确收支对象级次的录入表）'!$B$7:$B$9,LEN($A35))=$A35))+SUMPRODUCT('[1]表九之三（其它收支录入表）'!F$6:F$282*(LEFT('[1]表九之三（其它收支录入表）'!$B$6:$B$282,LEN($A35))=$A35))</f>
        <v>0</v>
      </c>
      <c r="F35" s="103" t="str">
        <f t="shared" si="4"/>
        <v/>
      </c>
      <c r="G35" s="103" t="str">
        <f t="shared" si="5"/>
        <v/>
      </c>
      <c r="H35" s="100" t="s">
        <v>1445</v>
      </c>
      <c r="I35" s="100" t="s">
        <v>1446</v>
      </c>
      <c r="J35" s="102">
        <f>SUMPRODUCT('[1]表九之二（需明确收支对象级次的录入表）'!D$7:D$9*(LEFT('[1]表九之二（需明确收支对象级次的录入表）'!$B$7:$B$9,LEN($H35))=$H35))+SUMPRODUCT('[1]表九之三（其它收支录入表）'!D$6:D$282*(LEFT('[1]表九之三（其它收支录入表）'!$B$6:$B$282,LEN($H35))=$H35))</f>
        <v>0</v>
      </c>
      <c r="K35" s="104">
        <f>SUMPRODUCT('[1]表九之二（需明确收支对象级次的录入表）'!E$7:E$9*(LEFT('[1]表九之二（需明确收支对象级次的录入表）'!$B$7:$B$9,LEN($H35))=$H35))+SUMPRODUCT('[1]表九之三（其它收支录入表）'!E$6:E$282*(LEFT('[1]表九之三（其它收支录入表）'!$B$6:$B$282,LEN($H35))=$H35))</f>
        <v>0</v>
      </c>
      <c r="L35" s="104">
        <f>SUMPRODUCT('[1]表九之二（需明确收支对象级次的录入表）'!I$7:I$9*(LEFT('[1]表九之二（需明确收支对象级次的录入表）'!$B$7:$B$9,LEN($H35))=$H35))+SUMPRODUCT('[1]表九之三（其它收支录入表）'!F$6:F$282*(LEFT('[1]表九之三（其它收支录入表）'!$B$6:$B$282,LEN($H35))=$H35))</f>
        <v>0</v>
      </c>
      <c r="M35" s="108" t="str">
        <f t="shared" si="2"/>
        <v/>
      </c>
      <c r="N35" s="108" t="str">
        <f t="shared" si="3"/>
        <v/>
      </c>
      <c r="O35" s="92"/>
    </row>
    <row r="36" s="86" customFormat="1" ht="17.1" customHeight="1" spans="1:14">
      <c r="A36" s="100" t="s">
        <v>1447</v>
      </c>
      <c r="B36" s="100" t="s">
        <v>1448</v>
      </c>
      <c r="C36" s="102">
        <f>SUMPRODUCT('[1]表九之二（需明确收支对象级次的录入表）'!D$7:D$9*(LEFT('[1]表九之二（需明确收支对象级次的录入表）'!$B$7:$B$9,LEN($A36))=$A36))+SUMPRODUCT('[1]表九之三（其它收支录入表）'!D$6:D$282*(LEFT('[1]表九之三（其它收支录入表）'!$B$6:$B$282,LEN($A36))=$A36))</f>
        <v>0</v>
      </c>
      <c r="D36" s="102">
        <f>SUMPRODUCT('[1]表九之二（需明确收支对象级次的录入表）'!E$7:E$9*(LEFT('[1]表九之二（需明确收支对象级次的录入表）'!$B$7:$B$9,LEN($A36))=$A36))+SUMPRODUCT('[1]表九之三（其它收支录入表）'!E$6:E$282*(LEFT('[1]表九之三（其它收支录入表）'!$B$6:$B$282,LEN($A36))=$A36))</f>
        <v>0</v>
      </c>
      <c r="E36" s="102">
        <f>SUMPRODUCT('[1]表九之二（需明确收支对象级次的录入表）'!$I$7:$I$9*(LEFT('[1]表九之二（需明确收支对象级次的录入表）'!$B$7:$B$9,LEN($A36))=$A36))+SUMPRODUCT('[1]表九之三（其它收支录入表）'!F$6:F$282*(LEFT('[1]表九之三（其它收支录入表）'!$B$6:$B$282,LEN($A36))=$A36))</f>
        <v>0</v>
      </c>
      <c r="F36" s="103" t="str">
        <f t="shared" si="4"/>
        <v/>
      </c>
      <c r="G36" s="103" t="str">
        <f t="shared" si="5"/>
        <v/>
      </c>
      <c r="H36" s="100" t="s">
        <v>1449</v>
      </c>
      <c r="I36" s="100" t="s">
        <v>1450</v>
      </c>
      <c r="J36" s="102">
        <f>SUMPRODUCT('[1]表九之二（需明确收支对象级次的录入表）'!D$7:D$9*(LEFT('[1]表九之二（需明确收支对象级次的录入表）'!$B$7:$B$9,LEN($H36))=$H36))+SUMPRODUCT('[1]表九之三（其它收支录入表）'!D$6:D$282*(LEFT('[1]表九之三（其它收支录入表）'!$B$6:$B$282,LEN($H36))=$H36))</f>
        <v>0</v>
      </c>
      <c r="K36" s="104">
        <f>SUMPRODUCT('[1]表九之二（需明确收支对象级次的录入表）'!E$7:E$9*(LEFT('[1]表九之二（需明确收支对象级次的录入表）'!$B$7:$B$9,LEN($H36))=$H36))+SUMPRODUCT('[1]表九之三（其它收支录入表）'!E$6:E$282*(LEFT('[1]表九之三（其它收支录入表）'!$B$6:$B$282,LEN($H36))=$H36))</f>
        <v>0</v>
      </c>
      <c r="L36" s="104">
        <f>SUMPRODUCT('[1]表九之二（需明确收支对象级次的录入表）'!I$7:I$9*(LEFT('[1]表九之二（需明确收支对象级次的录入表）'!$B$7:$B$9,LEN($H36))=$H36))+SUMPRODUCT('[1]表九之三（其它收支录入表）'!F$6:F$282*(LEFT('[1]表九之三（其它收支录入表）'!$B$6:$B$282,LEN($H36))=$H36))</f>
        <v>0</v>
      </c>
      <c r="M36" s="108" t="str">
        <f t="shared" si="2"/>
        <v/>
      </c>
      <c r="N36" s="108" t="str">
        <f t="shared" si="3"/>
        <v/>
      </c>
    </row>
    <row r="37" s="86" customFormat="1" ht="17.1" customHeight="1" spans="1:14">
      <c r="A37" s="100" t="s">
        <v>1451</v>
      </c>
      <c r="B37" s="100" t="s">
        <v>1452</v>
      </c>
      <c r="C37" s="102">
        <f>SUMPRODUCT('[1]表九之二（需明确收支对象级次的录入表）'!D$7:D$9*(LEFT('[1]表九之二（需明确收支对象级次的录入表）'!$B$7:$B$9,LEN($A37))=$A37))+SUMPRODUCT('[1]表九之三（其它收支录入表）'!D$6:D$282*(LEFT('[1]表九之三（其它收支录入表）'!$B$6:$B$282,LEN($A37))=$A37))</f>
        <v>0</v>
      </c>
      <c r="D37" s="102">
        <f>SUMPRODUCT('[1]表九之二（需明确收支对象级次的录入表）'!E$7:E$9*(LEFT('[1]表九之二（需明确收支对象级次的录入表）'!$B$7:$B$9,LEN($A37))=$A37))+SUMPRODUCT('[1]表九之三（其它收支录入表）'!E$6:E$282*(LEFT('[1]表九之三（其它收支录入表）'!$B$6:$B$282,LEN($A37))=$A37))</f>
        <v>0</v>
      </c>
      <c r="E37" s="102">
        <f>SUMPRODUCT('[1]表九之二（需明确收支对象级次的录入表）'!$I$7:$I$9*(LEFT('[1]表九之二（需明确收支对象级次的录入表）'!$B$7:$B$9,LEN($A37))=$A37))+SUMPRODUCT('[1]表九之三（其它收支录入表）'!F$6:F$282*(LEFT('[1]表九之三（其它收支录入表）'!$B$6:$B$282,LEN($A37))=$A37))</f>
        <v>0</v>
      </c>
      <c r="F37" s="103" t="str">
        <f t="shared" si="4"/>
        <v/>
      </c>
      <c r="G37" s="103" t="str">
        <f t="shared" si="5"/>
        <v/>
      </c>
      <c r="H37" s="100" t="s">
        <v>1453</v>
      </c>
      <c r="I37" s="100" t="s">
        <v>1454</v>
      </c>
      <c r="J37" s="102">
        <f>SUMPRODUCT('[1]表九之二（需明确收支对象级次的录入表）'!D$7:D$9*(LEFT('[1]表九之二（需明确收支对象级次的录入表）'!$B$7:$B$9,LEN($H37))=$H37))+SUMPRODUCT('[1]表九之三（其它收支录入表）'!D$6:D$282*(LEFT('[1]表九之三（其它收支录入表）'!$B$6:$B$282,LEN($H37))=$H37))</f>
        <v>0</v>
      </c>
      <c r="K37" s="102">
        <f>SUMPRODUCT('[1]表九之二（需明确收支对象级次的录入表）'!E$7:E$9*(LEFT('[1]表九之二（需明确收支对象级次的录入表）'!$B$7:$B$9,LEN($H37))=$H37))+SUMPRODUCT('[1]表九之三（其它收支录入表）'!E$6:E$282*(LEFT('[1]表九之三（其它收支录入表）'!$B$6:$B$282,LEN($H37))=$H37))</f>
        <v>0</v>
      </c>
      <c r="L37" s="102">
        <f>SUMPRODUCT('[1]表九之二（需明确收支对象级次的录入表）'!I$7:I$9*(LEFT('[1]表九之二（需明确收支对象级次的录入表）'!$B$7:$B$9,LEN($H37))=$H37))+SUMPRODUCT('[1]表九之三（其它收支录入表）'!F$6:F$282*(LEFT('[1]表九之三（其它收支录入表）'!$B$6:$B$282,LEN($H37))=$H37))</f>
        <v>0</v>
      </c>
      <c r="M37" s="108" t="str">
        <f t="shared" si="2"/>
        <v/>
      </c>
      <c r="N37" s="108" t="str">
        <f t="shared" si="3"/>
        <v/>
      </c>
    </row>
    <row r="38" s="86" customFormat="1" ht="17.1" customHeight="1" spans="1:14">
      <c r="A38" s="100"/>
      <c r="B38" s="100"/>
      <c r="C38" s="102"/>
      <c r="D38" s="102"/>
      <c r="E38" s="102"/>
      <c r="F38" s="103"/>
      <c r="G38" s="103"/>
      <c r="H38" s="100" t="s">
        <v>1455</v>
      </c>
      <c r="I38" s="100" t="s">
        <v>1456</v>
      </c>
      <c r="J38" s="102">
        <f>SUMPRODUCT('[1]表九之二（需明确收支对象级次的录入表）'!D$7:D$9*(LEFT('[1]表九之二（需明确收支对象级次的录入表）'!$B$7:$B$9,LEN($H38))=$H38))+SUMPRODUCT('[1]表九之三（其它收支录入表）'!D$6:D$282*(LEFT('[1]表九之三（其它收支录入表）'!$B$6:$B$282,LEN($H38))=$H38))</f>
        <v>0</v>
      </c>
      <c r="K38" s="104">
        <f>SUMPRODUCT('[1]表九之二（需明确收支对象级次的录入表）'!E$7:E$9*(LEFT('[1]表九之二（需明确收支对象级次的录入表）'!$B$7:$B$9,LEN($H38))=$H38))+SUMPRODUCT('[1]表九之三（其它收支录入表）'!E$6:E$282*(LEFT('[1]表九之三（其它收支录入表）'!$B$6:$B$282,LEN($H38))=$H38))</f>
        <v>0</v>
      </c>
      <c r="L38" s="104">
        <f>SUMPRODUCT('[1]表九之二（需明确收支对象级次的录入表）'!I$7:I$9*(LEFT('[1]表九之二（需明确收支对象级次的录入表）'!$B$7:$B$9,LEN($H38))=$H38))+SUMPRODUCT('[1]表九之三（其它收支录入表）'!F$6:F$282*(LEFT('[1]表九之三（其它收支录入表）'!$B$6:$B$282,LEN($H38))=$H38))</f>
        <v>0</v>
      </c>
      <c r="M38" s="108" t="str">
        <f t="shared" si="2"/>
        <v/>
      </c>
      <c r="N38" s="108" t="str">
        <f t="shared" si="3"/>
        <v/>
      </c>
    </row>
    <row r="39" s="86" customFormat="1" ht="17.1" customHeight="1" spans="1:14">
      <c r="A39" s="100" t="s">
        <v>1457</v>
      </c>
      <c r="B39" s="100" t="s">
        <v>1458</v>
      </c>
      <c r="C39" s="102">
        <f>SUMPRODUCT('[1]表九之二（需明确收支对象级次的录入表）'!D$7:D$9*(LEFT('[1]表九之二（需明确收支对象级次的录入表）'!$B$7:$B$9,LEN($A39))=$A39))+SUMPRODUCT('[1]表九之三（其它收支录入表）'!D$6:D$282*(LEFT('[1]表九之三（其它收支录入表）'!$B$6:$B$282,LEN($A39))=$A39))</f>
        <v>0</v>
      </c>
      <c r="D39" s="102">
        <f>SUMPRODUCT('[1]表九之二（需明确收支对象级次的录入表）'!E$7:E$9*(LEFT('[1]表九之二（需明确收支对象级次的录入表）'!$B$7:$B$9,LEN($A39))=$A39))+SUMPRODUCT('[1]表九之三（其它收支录入表）'!E$6:E$282*(LEFT('[1]表九之三（其它收支录入表）'!$B$6:$B$282,LEN($A39))=$A39))</f>
        <v>0</v>
      </c>
      <c r="E39" s="102">
        <f>SUMPRODUCT('[1]表九之二（需明确收支对象级次的录入表）'!$I$7:$I$9*(LEFT('[1]表九之二（需明确收支对象级次的录入表）'!$B$7:$B$9,LEN($A39))=$A39))+SUMPRODUCT('[1]表九之三（其它收支录入表）'!F$6:F$282*(LEFT('[1]表九之三（其它收支录入表）'!$B$6:$B$282,LEN($A39))=$A39))</f>
        <v>0</v>
      </c>
      <c r="F39" s="103" t="str">
        <f t="shared" ref="F39:F58" si="6">IFERROR($E39/C39,"")</f>
        <v/>
      </c>
      <c r="G39" s="103" t="str">
        <f t="shared" ref="G39:G58" si="7">IFERROR($E39/D39,"")</f>
        <v/>
      </c>
      <c r="H39" s="100" t="s">
        <v>1459</v>
      </c>
      <c r="I39" s="100" t="s">
        <v>1460</v>
      </c>
      <c r="J39" s="102">
        <f>SUMPRODUCT('[1]表九之二（需明确收支对象级次的录入表）'!D$7:D$9*(LEFT('[1]表九之二（需明确收支对象级次的录入表）'!$B$7:$B$9,LEN($H39))=$H39))+SUMPRODUCT('[1]表九之三（其它收支录入表）'!D$6:D$282*(LEFT('[1]表九之三（其它收支录入表）'!$B$6:$B$282,LEN($H39))=$H39))</f>
        <v>0</v>
      </c>
      <c r="K39" s="104">
        <f>SUMPRODUCT('[1]表九之二（需明确收支对象级次的录入表）'!E$7:E$9*(LEFT('[1]表九之二（需明确收支对象级次的录入表）'!$B$7:$B$9,LEN($H39))=$H39))+SUMPRODUCT('[1]表九之三（其它收支录入表）'!E$6:E$282*(LEFT('[1]表九之三（其它收支录入表）'!$B$6:$B$282,LEN($H39))=$H39))</f>
        <v>0</v>
      </c>
      <c r="L39" s="104">
        <f>SUMPRODUCT('[1]表九之二（需明确收支对象级次的录入表）'!I$7:I$9*(LEFT('[1]表九之二（需明确收支对象级次的录入表）'!$B$7:$B$9,LEN($H39))=$H39))+SUMPRODUCT('[1]表九之三（其它收支录入表）'!F$6:F$282*(LEFT('[1]表九之三（其它收支录入表）'!$B$6:$B$282,LEN($H39))=$H39))</f>
        <v>0</v>
      </c>
      <c r="M39" s="108" t="str">
        <f t="shared" si="2"/>
        <v/>
      </c>
      <c r="N39" s="108" t="str">
        <f t="shared" si="3"/>
        <v/>
      </c>
    </row>
    <row r="40" s="86" customFormat="1" ht="17.1" customHeight="1" spans="1:14">
      <c r="A40" s="100" t="s">
        <v>1461</v>
      </c>
      <c r="B40" s="100" t="s">
        <v>1462</v>
      </c>
      <c r="C40" s="102">
        <f>SUMPRODUCT('[1]表九之二（需明确收支对象级次的录入表）'!D$7:D$9*(LEFT('[1]表九之二（需明确收支对象级次的录入表）'!$B$7:$B$9,LEN($A40))=$A40))+SUMPRODUCT('[1]表九之三（其它收支录入表）'!D$6:D$282*(LEFT('[1]表九之三（其它收支录入表）'!$B$6:$B$282,LEN($A40))=$A40))</f>
        <v>0</v>
      </c>
      <c r="D40" s="104">
        <f>SUMPRODUCT('[1]表九之二（需明确收支对象级次的录入表）'!E$7:E$9*(LEFT('[1]表九之二（需明确收支对象级次的录入表）'!$B$7:$B$9,LEN($A40))=$A40))+SUMPRODUCT('[1]表九之三（其它收支录入表）'!E$6:E$282*(LEFT('[1]表九之三（其它收支录入表）'!$B$6:$B$282,LEN($A40))=$A40))</f>
        <v>878</v>
      </c>
      <c r="E40" s="104">
        <f>SUMPRODUCT('[1]表九之二（需明确收支对象级次的录入表）'!$I$7:$I$9*(LEFT('[1]表九之二（需明确收支对象级次的录入表）'!$B$7:$B$9,LEN($A40))=$A40))+SUMPRODUCT('[1]表九之三（其它收支录入表）'!F$6:F$282*(LEFT('[1]表九之三（其它收支录入表）'!$B$6:$B$282,LEN($A40))=$A40))</f>
        <v>0</v>
      </c>
      <c r="F40" s="103" t="str">
        <f t="shared" si="6"/>
        <v/>
      </c>
      <c r="G40" s="103">
        <f t="shared" si="7"/>
        <v>0</v>
      </c>
      <c r="H40" s="100" t="s">
        <v>1463</v>
      </c>
      <c r="I40" s="100" t="s">
        <v>1464</v>
      </c>
      <c r="J40" s="102">
        <f>SUMPRODUCT('[1]表九之二（需明确收支对象级次的录入表）'!D$7:D$9*(LEFT('[1]表九之二（需明确收支对象级次的录入表）'!$B$7:$B$9,LEN($H40))=$H40))+SUMPRODUCT('[1]表九之三（其它收支录入表）'!D$6:D$282*(LEFT('[1]表九之三（其它收支录入表）'!$B$6:$B$282,LEN($H40))=$H40))</f>
        <v>0</v>
      </c>
      <c r="K40" s="104">
        <f>SUMPRODUCT('[1]表九之二（需明确收支对象级次的录入表）'!E$7:E$9*(LEFT('[1]表九之二（需明确收支对象级次的录入表）'!$B$7:$B$9,LEN($H40))=$H40))+SUMPRODUCT('[1]表九之三（其它收支录入表）'!E$6:E$282*(LEFT('[1]表九之三（其它收支录入表）'!$B$6:$B$282,LEN($H40))=$H40))</f>
        <v>0</v>
      </c>
      <c r="L40" s="104">
        <f>SUMPRODUCT('[1]表九之二（需明确收支对象级次的录入表）'!I$7:I$9*(LEFT('[1]表九之二（需明确收支对象级次的录入表）'!$B$7:$B$9,LEN($H40))=$H40))+SUMPRODUCT('[1]表九之三（其它收支录入表）'!F$6:F$282*(LEFT('[1]表九之三（其它收支录入表）'!$B$6:$B$282,LEN($H40))=$H40))</f>
        <v>0</v>
      </c>
      <c r="M40" s="108" t="str">
        <f t="shared" si="2"/>
        <v/>
      </c>
      <c r="N40" s="108" t="str">
        <f t="shared" si="3"/>
        <v/>
      </c>
    </row>
    <row r="41" s="86" customFormat="1" ht="17.1" customHeight="1" spans="1:14">
      <c r="A41" s="100" t="s">
        <v>1465</v>
      </c>
      <c r="B41" s="100" t="s">
        <v>1466</v>
      </c>
      <c r="C41" s="102">
        <f>SUMPRODUCT('[1]表九之二（需明确收支对象级次的录入表）'!D$7:D$9*(LEFT('[1]表九之二（需明确收支对象级次的录入表）'!$B$7:$B$9,LEN($A41))=$A41))+SUMPRODUCT('[1]表九之三（其它收支录入表）'!D$6:D$282*(LEFT('[1]表九之三（其它收支录入表）'!$B$6:$B$282,LEN($A41))=$A41))</f>
        <v>0</v>
      </c>
      <c r="D41" s="102">
        <f>SUMPRODUCT('[1]表九之二（需明确收支对象级次的录入表）'!E$7:E$9*(LEFT('[1]表九之二（需明确收支对象级次的录入表）'!$B$7:$B$9,LEN($A41))=$A41))+SUMPRODUCT('[1]表九之三（其它收支录入表）'!E$6:E$282*(LEFT('[1]表九之三（其它收支录入表）'!$B$6:$B$282,LEN($A41))=$A41))</f>
        <v>0</v>
      </c>
      <c r="E41" s="102">
        <f>SUMPRODUCT('[1]表九之二（需明确收支对象级次的录入表）'!$I$7:$I$9*(LEFT('[1]表九之二（需明确收支对象级次的录入表）'!$B$7:$B$9,LEN($A41))=$A41))+SUMPRODUCT('[1]表九之三（其它收支录入表）'!F$6:F$282*(LEFT('[1]表九之三（其它收支录入表）'!$B$6:$B$282,LEN($A41))=$A41))</f>
        <v>0</v>
      </c>
      <c r="F41" s="103" t="str">
        <f t="shared" si="6"/>
        <v/>
      </c>
      <c r="G41" s="103" t="str">
        <f t="shared" si="7"/>
        <v/>
      </c>
      <c r="H41" s="100" t="s">
        <v>1467</v>
      </c>
      <c r="I41" s="100" t="s">
        <v>1468</v>
      </c>
      <c r="J41" s="102">
        <f>SUMPRODUCT('[1]表九之二（需明确收支对象级次的录入表）'!D$7:D$9*(LEFT('[1]表九之二（需明确收支对象级次的录入表）'!$B$7:$B$9,LEN($H41))=$H41))+SUMPRODUCT('[1]表九之三（其它收支录入表）'!D$6:D$282*(LEFT('[1]表九之三（其它收支录入表）'!$B$6:$B$282,LEN($H41))=$H41))</f>
        <v>0</v>
      </c>
      <c r="K41" s="104">
        <f>SUMPRODUCT('[1]表九之二（需明确收支对象级次的录入表）'!E$7:E$9*(LEFT('[1]表九之二（需明确收支对象级次的录入表）'!$B$7:$B$9,LEN($H41))=$H41))+SUMPRODUCT('[1]表九之三（其它收支录入表）'!E$6:E$282*(LEFT('[1]表九之三（其它收支录入表）'!$B$6:$B$282,LEN($H41))=$H41))</f>
        <v>0</v>
      </c>
      <c r="L41" s="104">
        <f>SUMPRODUCT('[1]表九之二（需明确收支对象级次的录入表）'!I$7:I$9*(LEFT('[1]表九之二（需明确收支对象级次的录入表）'!$B$7:$B$9,LEN($H41))=$H41))+SUMPRODUCT('[1]表九之三（其它收支录入表）'!F$6:F$282*(LEFT('[1]表九之三（其它收支录入表）'!$B$6:$B$282,LEN($H41))=$H41))</f>
        <v>0</v>
      </c>
      <c r="M41" s="108" t="str">
        <f t="shared" si="2"/>
        <v/>
      </c>
      <c r="N41" s="108" t="str">
        <f t="shared" si="3"/>
        <v/>
      </c>
    </row>
    <row r="42" s="86" customFormat="1" ht="17.1" customHeight="1" spans="1:14">
      <c r="A42" s="100" t="s">
        <v>1469</v>
      </c>
      <c r="B42" s="100" t="s">
        <v>1470</v>
      </c>
      <c r="C42" s="102">
        <f>SUMPRODUCT('[1]表九之二（需明确收支对象级次的录入表）'!D$7:D$9*(LEFT('[1]表九之二（需明确收支对象级次的录入表）'!$B$7:$B$9,LEN($A42))=$A42))+SUMPRODUCT('[1]表九之三（其它收支录入表）'!D$6:D$282*(LEFT('[1]表九之三（其它收支录入表）'!$B$6:$B$282,LEN($A42))=$A42))</f>
        <v>0</v>
      </c>
      <c r="D42" s="102">
        <f>SUMPRODUCT('[1]表九之二（需明确收支对象级次的录入表）'!E$7:E$9*(LEFT('[1]表九之二（需明确收支对象级次的录入表）'!$B$7:$B$9,LEN($A42))=$A42))+SUMPRODUCT('[1]表九之三（其它收支录入表）'!E$6:E$282*(LEFT('[1]表九之三（其它收支录入表）'!$B$6:$B$282,LEN($A42))=$A42))</f>
        <v>0</v>
      </c>
      <c r="E42" s="102">
        <f>SUMPRODUCT('[1]表九之二（需明确收支对象级次的录入表）'!$I$7:$I$9*(LEFT('[1]表九之二（需明确收支对象级次的录入表）'!$B$7:$B$9,LEN($A42))=$A42))+SUMPRODUCT('[1]表九之三（其它收支录入表）'!F$6:F$282*(LEFT('[1]表九之三（其它收支录入表）'!$B$6:$B$282,LEN($A42))=$A42))</f>
        <v>0</v>
      </c>
      <c r="F42" s="103" t="str">
        <f t="shared" si="6"/>
        <v/>
      </c>
      <c r="G42" s="103" t="str">
        <f t="shared" si="7"/>
        <v/>
      </c>
      <c r="H42" s="100" t="s">
        <v>1042</v>
      </c>
      <c r="I42" s="100" t="s">
        <v>1471</v>
      </c>
      <c r="J42" s="102">
        <f>SUMPRODUCT('[1]表九之二（需明确收支对象级次的录入表）'!D$7:D$9*(LEFT('[1]表九之二（需明确收支对象级次的录入表）'!$B$7:$B$9,LEN($H42))=$H42))+SUMPRODUCT('[1]表九之三（其它收支录入表）'!D$6:D$282*(LEFT('[1]表九之三（其它收支录入表）'!$B$6:$B$282,LEN($H42))=$H42))</f>
        <v>97272</v>
      </c>
      <c r="K42" s="102">
        <f>SUMPRODUCT('[1]表九之二（需明确收支对象级次的录入表）'!E$7:E$9*(LEFT('[1]表九之二（需明确收支对象级次的录入表）'!$B$7:$B$9,LEN($H42))=$H42))+SUMPRODUCT('[1]表九之三（其它收支录入表）'!E$6:E$282*(LEFT('[1]表九之三（其它收支录入表）'!$B$6:$B$282,LEN($H42))=$H42))</f>
        <v>19439</v>
      </c>
      <c r="L42" s="102">
        <f>SUMPRODUCT('[1]表九之二（需明确收支对象级次的录入表）'!I$7:I$9*(LEFT('[1]表九之二（需明确收支对象级次的录入表）'!$B$7:$B$9,LEN($H42))=$H42))+SUMPRODUCT('[1]表九之三（其它收支录入表）'!F$6:F$282*(LEFT('[1]表九之三（其它收支录入表）'!$B$6:$B$282,LEN($H42))=$H42))</f>
        <v>85550</v>
      </c>
      <c r="M42" s="108">
        <f t="shared" si="2"/>
        <v>0.879492556953697</v>
      </c>
      <c r="N42" s="108">
        <f t="shared" si="3"/>
        <v>4.4009465507485</v>
      </c>
    </row>
    <row r="43" s="86" customFormat="1" ht="17.1" customHeight="1" spans="1:14">
      <c r="A43" s="100" t="s">
        <v>1472</v>
      </c>
      <c r="B43" s="100" t="s">
        <v>1473</v>
      </c>
      <c r="C43" s="102">
        <f>SUMPRODUCT('[1]表九之二（需明确收支对象级次的录入表）'!D$7:D$9*(LEFT('[1]表九之二（需明确收支对象级次的录入表）'!$B$7:$B$9,LEN($A43))=$A43))+SUMPRODUCT('[1]表九之三（其它收支录入表）'!D$6:D$282*(LEFT('[1]表九之三（其它收支录入表）'!$B$6:$B$282,LEN($A43))=$A43))</f>
        <v>0</v>
      </c>
      <c r="D43" s="104">
        <f>SUMPRODUCT('[1]表九之二（需明确收支对象级次的录入表）'!E$7:E$9*(LEFT('[1]表九之二（需明确收支对象级次的录入表）'!$B$7:$B$9,LEN($A43))=$A43))+SUMPRODUCT('[1]表九之三（其它收支录入表）'!E$6:E$282*(LEFT('[1]表九之三（其它收支录入表）'!$B$6:$B$282,LEN($A43))=$A43))</f>
        <v>0</v>
      </c>
      <c r="E43" s="104">
        <f>SUMPRODUCT('[1]表九之二（需明确收支对象级次的录入表）'!$I$7:$I$9*(LEFT('[1]表九之二（需明确收支对象级次的录入表）'!$B$7:$B$9,LEN($A43))=$A43))+SUMPRODUCT('[1]表九之三（其它收支录入表）'!F$6:F$282*(LEFT('[1]表九之三（其它收支录入表）'!$B$6:$B$282,LEN($A43))=$A43))</f>
        <v>0</v>
      </c>
      <c r="F43" s="103" t="str">
        <f t="shared" si="6"/>
        <v/>
      </c>
      <c r="G43" s="103" t="str">
        <f t="shared" si="7"/>
        <v/>
      </c>
      <c r="H43" s="100" t="s">
        <v>1474</v>
      </c>
      <c r="I43" s="100" t="s">
        <v>1475</v>
      </c>
      <c r="J43" s="102">
        <f>SUMPRODUCT('[1]表九之二（需明确收支对象级次的录入表）'!D$7:D$9*(LEFT('[1]表九之二（需明确收支对象级次的录入表）'!$B$7:$B$9,LEN($H43))=$H43))+SUMPRODUCT('[1]表九之三（其它收支录入表）'!D$6:D$282*(LEFT('[1]表九之三（其它收支录入表）'!$B$6:$B$282,LEN($H43))=$H43))</f>
        <v>97272</v>
      </c>
      <c r="K43" s="102">
        <f>SUMPRODUCT('[1]表九之二（需明确收支对象级次的录入表）'!E$7:E$9*(LEFT('[1]表九之二（需明确收支对象级次的录入表）'!$B$7:$B$9,LEN($H43))=$H43))+SUMPRODUCT('[1]表九之三（其它收支录入表）'!E$6:E$282*(LEFT('[1]表九之三（其它收支录入表）'!$B$6:$B$282,LEN($H43))=$H43))</f>
        <v>19439</v>
      </c>
      <c r="L43" s="102">
        <f>SUMPRODUCT('[1]表九之二（需明确收支对象级次的录入表）'!I$7:I$9*(LEFT('[1]表九之二（需明确收支对象级次的录入表）'!$B$7:$B$9,LEN($H43))=$H43))+SUMPRODUCT('[1]表九之三（其它收支录入表）'!F$6:F$282*(LEFT('[1]表九之三（其它收支录入表）'!$B$6:$B$282,LEN($H43))=$H43))</f>
        <v>85364</v>
      </c>
      <c r="M43" s="108">
        <f t="shared" si="2"/>
        <v>0.877580393124435</v>
      </c>
      <c r="N43" s="108">
        <f t="shared" si="3"/>
        <v>4.39137815731262</v>
      </c>
    </row>
    <row r="44" s="86" customFormat="1" ht="17.1" customHeight="1" spans="1:14">
      <c r="A44" s="100" t="s">
        <v>1476</v>
      </c>
      <c r="B44" s="100" t="s">
        <v>1477</v>
      </c>
      <c r="C44" s="102">
        <f>SUMPRODUCT('[1]表九之二（需明确收支对象级次的录入表）'!D$7:D$9*(LEFT('[1]表九之二（需明确收支对象级次的录入表）'!$B$7:$B$9,LEN($A44))=$A44))+SUMPRODUCT('[1]表九之三（其它收支录入表）'!D$6:D$282*(LEFT('[1]表九之三（其它收支录入表）'!$B$6:$B$282,LEN($A44))=$A44))</f>
        <v>0</v>
      </c>
      <c r="D44" s="102">
        <f>SUMPRODUCT('[1]表九之二（需明确收支对象级次的录入表）'!E$7:E$9*(LEFT('[1]表九之二（需明确收支对象级次的录入表）'!$B$7:$B$9,LEN($A44))=$A44))+SUMPRODUCT('[1]表九之三（其它收支录入表）'!E$6:E$282*(LEFT('[1]表九之三（其它收支录入表）'!$B$6:$B$282,LEN($A44))=$A44))</f>
        <v>0</v>
      </c>
      <c r="E44" s="102">
        <f>SUMPRODUCT('[1]表九之二（需明确收支对象级次的录入表）'!$I$7:$I$9*(LEFT('[1]表九之二（需明确收支对象级次的录入表）'!$B$7:$B$9,LEN($A44))=$A44))+SUMPRODUCT('[1]表九之三（其它收支录入表）'!F$6:F$282*(LEFT('[1]表九之三（其它收支录入表）'!$B$6:$B$282,LEN($A44))=$A44))</f>
        <v>0</v>
      </c>
      <c r="F44" s="103" t="str">
        <f t="shared" si="6"/>
        <v/>
      </c>
      <c r="G44" s="103" t="str">
        <f t="shared" si="7"/>
        <v/>
      </c>
      <c r="H44" s="100" t="s">
        <v>1478</v>
      </c>
      <c r="I44" s="100" t="s">
        <v>1479</v>
      </c>
      <c r="J44" s="102">
        <f>SUMPRODUCT('[1]表九之二（需明确收支对象级次的录入表）'!D$7:D$9*(LEFT('[1]表九之二（需明确收支对象级次的录入表）'!$B$7:$B$9,LEN($H44))=$H44))+SUMPRODUCT('[1]表九之三（其它收支录入表）'!D$6:D$282*(LEFT('[1]表九之三（其它收支录入表）'!$B$6:$B$282,LEN($H44))=$H44))</f>
        <v>50168</v>
      </c>
      <c r="K44" s="104">
        <f>SUMPRODUCT('[1]表九之二（需明确收支对象级次的录入表）'!E$7:E$9*(LEFT('[1]表九之二（需明确收支对象级次的录入表）'!$B$7:$B$9,LEN($H44))=$H44))+SUMPRODUCT('[1]表九之三（其它收支录入表）'!E$6:E$282*(LEFT('[1]表九之三（其它收支录入表）'!$B$6:$B$282,LEN($H44))=$H44))</f>
        <v>15882</v>
      </c>
      <c r="L44" s="104">
        <f>SUMPRODUCT('[1]表九之二（需明确收支对象级次的录入表）'!I$7:I$9*(LEFT('[1]表九之二（需明确收支对象级次的录入表）'!$B$7:$B$9,LEN($H44))=$H44))+SUMPRODUCT('[1]表九之三（其它收支录入表）'!F$6:F$282*(LEFT('[1]表九之三（其它收支录入表）'!$B$6:$B$282,LEN($H44))=$H44))</f>
        <v>0</v>
      </c>
      <c r="M44" s="108">
        <f t="shared" si="2"/>
        <v>0</v>
      </c>
      <c r="N44" s="108">
        <f t="shared" si="3"/>
        <v>0</v>
      </c>
    </row>
    <row r="45" s="86" customFormat="1" ht="17.1" customHeight="1" spans="1:14">
      <c r="A45" s="100" t="s">
        <v>1480</v>
      </c>
      <c r="B45" s="100" t="s">
        <v>1481</v>
      </c>
      <c r="C45" s="102">
        <f>SUMPRODUCT('[1]表九之二（需明确收支对象级次的录入表）'!D$7:D$9*(LEFT('[1]表九之二（需明确收支对象级次的录入表）'!$B$7:$B$9,LEN($A45))=$A45))+SUMPRODUCT('[1]表九之三（其它收支录入表）'!D$6:D$282*(LEFT('[1]表九之三（其它收支录入表）'!$B$6:$B$282,LEN($A45))=$A45))</f>
        <v>0</v>
      </c>
      <c r="D45" s="102">
        <f>SUMPRODUCT('[1]表九之二（需明确收支对象级次的录入表）'!E$7:E$9*(LEFT('[1]表九之二（需明确收支对象级次的录入表）'!$B$7:$B$9,LEN($A45))=$A45))+SUMPRODUCT('[1]表九之三（其它收支录入表）'!E$6:E$282*(LEFT('[1]表九之三（其它收支录入表）'!$B$6:$B$282,LEN($A45))=$A45))</f>
        <v>0</v>
      </c>
      <c r="E45" s="102">
        <f>SUMPRODUCT('[1]表九之二（需明确收支对象级次的录入表）'!$I$7:$I$9*(LEFT('[1]表九之二（需明确收支对象级次的录入表）'!$B$7:$B$9,LEN($A45))=$A45))+SUMPRODUCT('[1]表九之三（其它收支录入表）'!F$6:F$282*(LEFT('[1]表九之三（其它收支录入表）'!$B$6:$B$282,LEN($A45))=$A45))</f>
        <v>0</v>
      </c>
      <c r="F45" s="103" t="str">
        <f t="shared" si="6"/>
        <v/>
      </c>
      <c r="G45" s="103" t="str">
        <f t="shared" si="7"/>
        <v/>
      </c>
      <c r="H45" s="100" t="s">
        <v>1482</v>
      </c>
      <c r="I45" s="100" t="s">
        <v>1483</v>
      </c>
      <c r="J45" s="102">
        <f>SUMPRODUCT('[1]表九之二（需明确收支对象级次的录入表）'!D$7:D$9*(LEFT('[1]表九之二（需明确收支对象级次的录入表）'!$B$7:$B$9,LEN($H45))=$H45))+SUMPRODUCT('[1]表九之三（其它收支录入表）'!D$6:D$282*(LEFT('[1]表九之三（其它收支录入表）'!$B$6:$B$282,LEN($H45))=$H45))</f>
        <v>0</v>
      </c>
      <c r="K45" s="104">
        <f>SUMPRODUCT('[1]表九之二（需明确收支对象级次的录入表）'!E$7:E$9*(LEFT('[1]表九之二（需明确收支对象级次的录入表）'!$B$7:$B$9,LEN($H45))=$H45))+SUMPRODUCT('[1]表九之三（其它收支录入表）'!E$6:E$282*(LEFT('[1]表九之三（其它收支录入表）'!$B$6:$B$282,LEN($H45))=$H45))</f>
        <v>0</v>
      </c>
      <c r="L45" s="104">
        <f>SUMPRODUCT('[1]表九之二（需明确收支对象级次的录入表）'!I$7:I$9*(LEFT('[1]表九之二（需明确收支对象级次的录入表）'!$B$7:$B$9,LEN($H45))=$H45))+SUMPRODUCT('[1]表九之三（其它收支录入表）'!F$6:F$282*(LEFT('[1]表九之三（其它收支录入表）'!$B$6:$B$282,LEN($H45))=$H45))</f>
        <v>0</v>
      </c>
      <c r="M45" s="108" t="str">
        <f t="shared" si="2"/>
        <v/>
      </c>
      <c r="N45" s="108" t="str">
        <f t="shared" si="3"/>
        <v/>
      </c>
    </row>
    <row r="46" s="86" customFormat="1" ht="17.1" customHeight="1" spans="1:14">
      <c r="A46" s="100" t="s">
        <v>1484</v>
      </c>
      <c r="B46" s="100" t="s">
        <v>1485</v>
      </c>
      <c r="C46" s="102">
        <f>SUMPRODUCT('[1]表九之二（需明确收支对象级次的录入表）'!D$7:D$9*(LEFT('[1]表九之二（需明确收支对象级次的录入表）'!$B$7:$B$9,LEN($A46))=$A46))+SUMPRODUCT('[1]表九之三（其它收支录入表）'!D$6:D$282*(LEFT('[1]表九之三（其它收支录入表）'!$B$6:$B$282,LEN($A46))=$A46))</f>
        <v>0</v>
      </c>
      <c r="D46" s="102">
        <f>SUMPRODUCT('[1]表九之二（需明确收支对象级次的录入表）'!E$7:E$9*(LEFT('[1]表九之二（需明确收支对象级次的录入表）'!$B$7:$B$9,LEN($A46))=$A46))+SUMPRODUCT('[1]表九之三（其它收支录入表）'!E$6:E$282*(LEFT('[1]表九之三（其它收支录入表）'!$B$6:$B$282,LEN($A46))=$A46))</f>
        <v>0</v>
      </c>
      <c r="E46" s="102">
        <f>SUMPRODUCT('[1]表九之二（需明确收支对象级次的录入表）'!$I$7:$I$9*(LEFT('[1]表九之二（需明确收支对象级次的录入表）'!$B$7:$B$9,LEN($A46))=$A46))+SUMPRODUCT('[1]表九之三（其它收支录入表）'!F$6:F$282*(LEFT('[1]表九之三（其它收支录入表）'!$B$6:$B$282,LEN($A46))=$A46))</f>
        <v>0</v>
      </c>
      <c r="F46" s="103" t="str">
        <f t="shared" si="6"/>
        <v/>
      </c>
      <c r="G46" s="103" t="str">
        <f t="shared" si="7"/>
        <v/>
      </c>
      <c r="H46" s="100" t="s">
        <v>1486</v>
      </c>
      <c r="I46" s="100" t="s">
        <v>1487</v>
      </c>
      <c r="J46" s="102">
        <f>SUMPRODUCT('[1]表九之二（需明确收支对象级次的录入表）'!D$7:D$9*(LEFT('[1]表九之二（需明确收支对象级次的录入表）'!$B$7:$B$9,LEN($H46))=$H46))+SUMPRODUCT('[1]表九之三（其它收支录入表）'!D$6:D$282*(LEFT('[1]表九之三（其它收支录入表）'!$B$6:$B$282,LEN($H46))=$H46))</f>
        <v>0</v>
      </c>
      <c r="K46" s="104">
        <f>SUMPRODUCT('[1]表九之二（需明确收支对象级次的录入表）'!E$7:E$9*(LEFT('[1]表九之二（需明确收支对象级次的录入表）'!$B$7:$B$9,LEN($H46))=$H46))+SUMPRODUCT('[1]表九之三（其它收支录入表）'!E$6:E$282*(LEFT('[1]表九之三（其它收支录入表）'!$B$6:$B$282,LEN($H46))=$H46))</f>
        <v>0</v>
      </c>
      <c r="L46" s="104">
        <f>SUMPRODUCT('[1]表九之二（需明确收支对象级次的录入表）'!I$7:I$9*(LEFT('[1]表九之二（需明确收支对象级次的录入表）'!$B$7:$B$9,LEN($H46))=$H46))+SUMPRODUCT('[1]表九之三（其它收支录入表）'!F$6:F$282*(LEFT('[1]表九之三（其它收支录入表）'!$B$6:$B$282,LEN($H46))=$H46))</f>
        <v>0</v>
      </c>
      <c r="M46" s="108" t="str">
        <f t="shared" si="2"/>
        <v/>
      </c>
      <c r="N46" s="108" t="str">
        <f t="shared" si="3"/>
        <v/>
      </c>
    </row>
    <row r="47" s="92" customFormat="1" ht="17.1" customHeight="1" spans="1:15">
      <c r="A47" s="100" t="s">
        <v>1488</v>
      </c>
      <c r="B47" s="100" t="s">
        <v>1489</v>
      </c>
      <c r="C47" s="102">
        <f>SUMPRODUCT('[1]表九之二（需明确收支对象级次的录入表）'!D$7:D$9*(LEFT('[1]表九之二（需明确收支对象级次的录入表）'!$B$7:$B$9,LEN($A47))=$A47))+SUMPRODUCT('[1]表九之三（其它收支录入表）'!D$6:D$282*(LEFT('[1]表九之三（其它收支录入表）'!$B$6:$B$282,LEN($A47))=$A47))</f>
        <v>0</v>
      </c>
      <c r="D47" s="102">
        <f>SUMPRODUCT('[1]表九之二（需明确收支对象级次的录入表）'!E$7:E$9*(LEFT('[1]表九之二（需明确收支对象级次的录入表）'!$B$7:$B$9,LEN($A47))=$A47))+SUMPRODUCT('[1]表九之三（其它收支录入表）'!E$6:E$282*(LEFT('[1]表九之三（其它收支录入表）'!$B$6:$B$282,LEN($A47))=$A47))</f>
        <v>0</v>
      </c>
      <c r="E47" s="102">
        <f>SUMPRODUCT('[1]表九之二（需明确收支对象级次的录入表）'!$I$7:$I$9*(LEFT('[1]表九之二（需明确收支对象级次的录入表）'!$B$7:$B$9,LEN($A47))=$A47))+SUMPRODUCT('[1]表九之三（其它收支录入表）'!F$6:F$282*(LEFT('[1]表九之三（其它收支录入表）'!$B$6:$B$282,LEN($A47))=$A47))</f>
        <v>0</v>
      </c>
      <c r="F47" s="103" t="str">
        <f t="shared" si="6"/>
        <v/>
      </c>
      <c r="G47" s="103" t="str">
        <f t="shared" si="7"/>
        <v/>
      </c>
      <c r="H47" s="100" t="s">
        <v>1490</v>
      </c>
      <c r="I47" s="100" t="s">
        <v>1491</v>
      </c>
      <c r="J47" s="102">
        <f>SUMPRODUCT('[1]表九之二（需明确收支对象级次的录入表）'!D$7:D$9*(LEFT('[1]表九之二（需明确收支对象级次的录入表）'!$B$7:$B$9,LEN($H47))=$H47))+SUMPRODUCT('[1]表九之三（其它收支录入表）'!D$6:D$282*(LEFT('[1]表九之三（其它收支录入表）'!$B$6:$B$282,LEN($H47))=$H47))</f>
        <v>6</v>
      </c>
      <c r="K47" s="104">
        <f>SUMPRODUCT('[1]表九之二（需明确收支对象级次的录入表）'!E$7:E$9*(LEFT('[1]表九之二（需明确收支对象级次的录入表）'!$B$7:$B$9,LEN($H47))=$H47))+SUMPRODUCT('[1]表九之三（其它收支录入表）'!E$6:E$282*(LEFT('[1]表九之三（其它收支录入表）'!$B$6:$B$282,LEN($H47))=$H47))</f>
        <v>6</v>
      </c>
      <c r="L47" s="104">
        <f>SUMPRODUCT('[1]表九之二（需明确收支对象级次的录入表）'!I$7:I$9*(LEFT('[1]表九之二（需明确收支对象级次的录入表）'!$B$7:$B$9,LEN($H47))=$H47))+SUMPRODUCT('[1]表九之三（其它收支录入表）'!F$6:F$282*(LEFT('[1]表九之三（其它收支录入表）'!$B$6:$B$282,LEN($H47))=$H47))</f>
        <v>49</v>
      </c>
      <c r="M47" s="108">
        <f t="shared" si="2"/>
        <v>8.16666666666667</v>
      </c>
      <c r="N47" s="108">
        <f t="shared" si="3"/>
        <v>8.16666666666667</v>
      </c>
      <c r="O47" s="86"/>
    </row>
    <row r="48" s="86" customFormat="1" ht="17.1" customHeight="1" spans="1:14">
      <c r="A48" s="100" t="s">
        <v>1492</v>
      </c>
      <c r="B48" s="100" t="s">
        <v>1493</v>
      </c>
      <c r="C48" s="102">
        <f>SUMPRODUCT('[1]表九之二（需明确收支对象级次的录入表）'!D$7:D$9*(LEFT('[1]表九之二（需明确收支对象级次的录入表）'!$B$7:$B$9,LEN($A48))=$A48))+SUMPRODUCT('[1]表九之三（其它收支录入表）'!D$6:D$282*(LEFT('[1]表九之三（其它收支录入表）'!$B$6:$B$282,LEN($A48))=$A48))</f>
        <v>0</v>
      </c>
      <c r="D48" s="102">
        <f>SUMPRODUCT('[1]表九之二（需明确收支对象级次的录入表）'!E$7:E$9*(LEFT('[1]表九之二（需明确收支对象级次的录入表）'!$B$7:$B$9,LEN($A48))=$A48))+SUMPRODUCT('[1]表九之三（其它收支录入表）'!E$6:E$282*(LEFT('[1]表九之三（其它收支录入表）'!$B$6:$B$282,LEN($A48))=$A48))</f>
        <v>0</v>
      </c>
      <c r="E48" s="102">
        <f>SUMPRODUCT('[1]表九之二（需明确收支对象级次的录入表）'!$I$7:$I$9*(LEFT('[1]表九之二（需明确收支对象级次的录入表）'!$B$7:$B$9,LEN($A48))=$A48))+SUMPRODUCT('[1]表九之三（其它收支录入表）'!F$6:F$282*(LEFT('[1]表九之三（其它收支录入表）'!$B$6:$B$282,LEN($A48))=$A48))</f>
        <v>0</v>
      </c>
      <c r="F48" s="103" t="str">
        <f t="shared" si="6"/>
        <v/>
      </c>
      <c r="G48" s="103" t="str">
        <f t="shared" si="7"/>
        <v/>
      </c>
      <c r="H48" s="100" t="s">
        <v>1494</v>
      </c>
      <c r="I48" s="100" t="s">
        <v>1495</v>
      </c>
      <c r="J48" s="102">
        <f>SUMPRODUCT('[1]表九之二（需明确收支对象级次的录入表）'!D$7:D$9*(LEFT('[1]表九之二（需明确收支对象级次的录入表）'!$B$7:$B$9,LEN($H48))=$H48))+SUMPRODUCT('[1]表九之三（其它收支录入表）'!D$6:D$282*(LEFT('[1]表九之三（其它收支录入表）'!$B$6:$B$282,LEN($H48))=$H48))</f>
        <v>0</v>
      </c>
      <c r="K48" s="104">
        <f>SUMPRODUCT('[1]表九之二（需明确收支对象级次的录入表）'!E$7:E$9*(LEFT('[1]表九之二（需明确收支对象级次的录入表）'!$B$7:$B$9,LEN($H48))=$H48))+SUMPRODUCT('[1]表九之三（其它收支录入表）'!E$6:E$282*(LEFT('[1]表九之三（其它收支录入表）'!$B$6:$B$282,LEN($H48))=$H48))</f>
        <v>0</v>
      </c>
      <c r="L48" s="104">
        <f>SUMPRODUCT('[1]表九之二（需明确收支对象级次的录入表）'!I$7:I$9*(LEFT('[1]表九之二（需明确收支对象级次的录入表）'!$B$7:$B$9,LEN($H48))=$H48))+SUMPRODUCT('[1]表九之三（其它收支录入表）'!F$6:F$282*(LEFT('[1]表九之三（其它收支录入表）'!$B$6:$B$282,LEN($H48))=$H48))</f>
        <v>0</v>
      </c>
      <c r="M48" s="108" t="str">
        <f t="shared" si="2"/>
        <v/>
      </c>
      <c r="N48" s="108" t="str">
        <f t="shared" si="3"/>
        <v/>
      </c>
    </row>
    <row r="49" s="86" customFormat="1" ht="17.1" customHeight="1" spans="1:14">
      <c r="A49" s="100" t="s">
        <v>1496</v>
      </c>
      <c r="B49" s="100" t="s">
        <v>1497</v>
      </c>
      <c r="C49" s="102">
        <f>SUMPRODUCT('[1]表九之二（需明确收支对象级次的录入表）'!D$7:D$9*(LEFT('[1]表九之二（需明确收支对象级次的录入表）'!$B$7:$B$9,LEN($A49))=$A49))+SUMPRODUCT('[1]表九之三（其它收支录入表）'!D$6:D$282*(LEFT('[1]表九之三（其它收支录入表）'!$B$6:$B$282,LEN($A49))=$A49))</f>
        <v>0</v>
      </c>
      <c r="D49" s="102">
        <f>SUMPRODUCT('[1]表九之二（需明确收支对象级次的录入表）'!E$7:E$9*(LEFT('[1]表九之二（需明确收支对象级次的录入表）'!$B$7:$B$9,LEN($A49))=$A49))+SUMPRODUCT('[1]表九之三（其它收支录入表）'!E$6:E$282*(LEFT('[1]表九之三（其它收支录入表）'!$B$6:$B$282,LEN($A49))=$A49))</f>
        <v>0</v>
      </c>
      <c r="E49" s="102">
        <f>SUMPRODUCT('[1]表九之二（需明确收支对象级次的录入表）'!$I$7:$I$9*(LEFT('[1]表九之二（需明确收支对象级次的录入表）'!$B$7:$B$9,LEN($A49))=$A49))+SUMPRODUCT('[1]表九之三（其它收支录入表）'!F$6:F$282*(LEFT('[1]表九之三（其它收支录入表）'!$B$6:$B$282,LEN($A49))=$A49))</f>
        <v>0</v>
      </c>
      <c r="F49" s="103" t="str">
        <f t="shared" si="6"/>
        <v/>
      </c>
      <c r="G49" s="103" t="str">
        <f t="shared" si="7"/>
        <v/>
      </c>
      <c r="H49" s="100" t="s">
        <v>1498</v>
      </c>
      <c r="I49" s="100" t="s">
        <v>1499</v>
      </c>
      <c r="J49" s="102">
        <f>SUMPRODUCT('[1]表九之二（需明确收支对象级次的录入表）'!D$7:D$9*(LEFT('[1]表九之二（需明确收支对象级次的录入表）'!$B$7:$B$9,LEN($H49))=$H49))+SUMPRODUCT('[1]表九之三（其它收支录入表）'!D$6:D$282*(LEFT('[1]表九之三（其它收支录入表）'!$B$6:$B$282,LEN($H49))=$H49))</f>
        <v>0</v>
      </c>
      <c r="K49" s="104">
        <f>SUMPRODUCT('[1]表九之二（需明确收支对象级次的录入表）'!E$7:E$9*(LEFT('[1]表九之二（需明确收支对象级次的录入表）'!$B$7:$B$9,LEN($H49))=$H49))+SUMPRODUCT('[1]表九之三（其它收支录入表）'!E$6:E$282*(LEFT('[1]表九之三（其它收支录入表）'!$B$6:$B$282,LEN($H49))=$H49))</f>
        <v>0</v>
      </c>
      <c r="L49" s="104">
        <f>SUMPRODUCT('[1]表九之二（需明确收支对象级次的录入表）'!I$7:I$9*(LEFT('[1]表九之二（需明确收支对象级次的录入表）'!$B$7:$B$9,LEN($H49))=$H49))+SUMPRODUCT('[1]表九之三（其它收支录入表）'!F$6:F$282*(LEFT('[1]表九之三（其它收支录入表）'!$B$6:$B$282,LEN($H49))=$H49))</f>
        <v>0</v>
      </c>
      <c r="M49" s="108" t="str">
        <f t="shared" si="2"/>
        <v/>
      </c>
      <c r="N49" s="108" t="str">
        <f t="shared" si="3"/>
        <v/>
      </c>
    </row>
    <row r="50" s="86" customFormat="1" ht="15.75" customHeight="1" spans="1:14">
      <c r="A50" s="100" t="s">
        <v>1500</v>
      </c>
      <c r="B50" s="100" t="s">
        <v>1501</v>
      </c>
      <c r="C50" s="102">
        <f>SUMPRODUCT('[1]表九之二（需明确收支对象级次的录入表）'!D$7:D$9*(LEFT('[1]表九之二（需明确收支对象级次的录入表）'!$B$7:$B$9,LEN($A50))=$A50))+SUMPRODUCT('[1]表九之三（其它收支录入表）'!D$6:D$282*(LEFT('[1]表九之三（其它收支录入表）'!$B$6:$B$282,LEN($A50))=$A50))</f>
        <v>0</v>
      </c>
      <c r="D50" s="102">
        <f>SUMPRODUCT('[1]表九之二（需明确收支对象级次的录入表）'!E$7:E$9*(LEFT('[1]表九之二（需明确收支对象级次的录入表）'!$B$7:$B$9,LEN($A50))=$A50))+SUMPRODUCT('[1]表九之三（其它收支录入表）'!E$6:E$282*(LEFT('[1]表九之三（其它收支录入表）'!$B$6:$B$282,LEN($A50))=$A50))</f>
        <v>0</v>
      </c>
      <c r="E50" s="102">
        <f>SUMPRODUCT('[1]表九之二（需明确收支对象级次的录入表）'!$I$7:$I$9*(LEFT('[1]表九之二（需明确收支对象级次的录入表）'!$B$7:$B$9,LEN($A50))=$A50))+SUMPRODUCT('[1]表九之三（其它收支录入表）'!F$6:F$282*(LEFT('[1]表九之三（其它收支录入表）'!$B$6:$B$282,LEN($A50))=$A50))</f>
        <v>0</v>
      </c>
      <c r="F50" s="103" t="str">
        <f t="shared" si="6"/>
        <v/>
      </c>
      <c r="G50" s="103" t="str">
        <f t="shared" si="7"/>
        <v/>
      </c>
      <c r="H50" s="100" t="s">
        <v>1502</v>
      </c>
      <c r="I50" s="100" t="s">
        <v>1503</v>
      </c>
      <c r="J50" s="102">
        <f>SUMPRODUCT('[1]表九之二（需明确收支对象级次的录入表）'!D$7:D$9*(LEFT('[1]表九之二（需明确收支对象级次的录入表）'!$B$7:$B$9,LEN($H50))=$H50))+SUMPRODUCT('[1]表九之三（其它收支录入表）'!D$6:D$282*(LEFT('[1]表九之三（其它收支录入表）'!$B$6:$B$282,LEN($H50))=$H50))</f>
        <v>0</v>
      </c>
      <c r="K50" s="104">
        <f>SUMPRODUCT('[1]表九之二（需明确收支对象级次的录入表）'!E$7:E$9*(LEFT('[1]表九之二（需明确收支对象级次的录入表）'!$B$7:$B$9,LEN($H50))=$H50))+SUMPRODUCT('[1]表九之三（其它收支录入表）'!E$6:E$282*(LEFT('[1]表九之三（其它收支录入表）'!$B$6:$B$282,LEN($H50))=$H50))</f>
        <v>0</v>
      </c>
      <c r="L50" s="104">
        <f>SUMPRODUCT('[1]表九之二（需明确收支对象级次的录入表）'!I$7:I$9*(LEFT('[1]表九之二（需明确收支对象级次的录入表）'!$B$7:$B$9,LEN($H50))=$H50))+SUMPRODUCT('[1]表九之三（其它收支录入表）'!F$6:F$282*(LEFT('[1]表九之三（其它收支录入表）'!$B$6:$B$282,LEN($H50))=$H50))</f>
        <v>0</v>
      </c>
      <c r="M50" s="108" t="str">
        <f t="shared" si="2"/>
        <v/>
      </c>
      <c r="N50" s="108" t="str">
        <f t="shared" si="3"/>
        <v/>
      </c>
    </row>
    <row r="51" s="86" customFormat="1" ht="17.1" customHeight="1" spans="1:14">
      <c r="A51" s="100" t="s">
        <v>1504</v>
      </c>
      <c r="B51" s="100" t="s">
        <v>1505</v>
      </c>
      <c r="C51" s="102">
        <f>SUMPRODUCT('[1]表九之二（需明确收支对象级次的录入表）'!D$7:D$9*(LEFT('[1]表九之二（需明确收支对象级次的录入表）'!$B$7:$B$9,LEN($A51))=$A51))+SUMPRODUCT('[1]表九之三（其它收支录入表）'!D$6:D$282*(LEFT('[1]表九之三（其它收支录入表）'!$B$6:$B$282,LEN($A51))=$A51))</f>
        <v>0</v>
      </c>
      <c r="D51" s="102">
        <f>SUMPRODUCT('[1]表九之二（需明确收支对象级次的录入表）'!E$7:E$9*(LEFT('[1]表九之二（需明确收支对象级次的录入表）'!$B$7:$B$9,LEN($A51))=$A51))+SUMPRODUCT('[1]表九之三（其它收支录入表）'!E$6:E$282*(LEFT('[1]表九之三（其它收支录入表）'!$B$6:$B$282,LEN($A51))=$A51))</f>
        <v>0</v>
      </c>
      <c r="E51" s="102">
        <f>SUMPRODUCT('[1]表九之二（需明确收支对象级次的录入表）'!$I$7:$I$9*(LEFT('[1]表九之二（需明确收支对象级次的录入表）'!$B$7:$B$9,LEN($A51))=$A51))+SUMPRODUCT('[1]表九之三（其它收支录入表）'!F$6:F$282*(LEFT('[1]表九之三（其它收支录入表）'!$B$6:$B$282,LEN($A51))=$A51))</f>
        <v>0</v>
      </c>
      <c r="F51" s="103" t="str">
        <f t="shared" si="6"/>
        <v/>
      </c>
      <c r="G51" s="103" t="str">
        <f t="shared" si="7"/>
        <v/>
      </c>
      <c r="H51" s="100" t="s">
        <v>1506</v>
      </c>
      <c r="I51" s="100" t="s">
        <v>1507</v>
      </c>
      <c r="J51" s="102">
        <f>SUMPRODUCT('[1]表九之二（需明确收支对象级次的录入表）'!D$7:D$9*(LEFT('[1]表九之二（需明确收支对象级次的录入表）'!$B$7:$B$9,LEN($H51))=$H51))+SUMPRODUCT('[1]表九之三（其它收支录入表）'!D$6:D$282*(LEFT('[1]表九之三（其它收支录入表）'!$B$6:$B$282,LEN($H51))=$H51))</f>
        <v>0</v>
      </c>
      <c r="K51" s="104">
        <f>SUMPRODUCT('[1]表九之二（需明确收支对象级次的录入表）'!E$7:E$9*(LEFT('[1]表九之二（需明确收支对象级次的录入表）'!$B$7:$B$9,LEN($H51))=$H51))+SUMPRODUCT('[1]表九之三（其它收支录入表）'!E$6:E$282*(LEFT('[1]表九之三（其它收支录入表）'!$B$6:$B$282,LEN($H51))=$H51))</f>
        <v>0</v>
      </c>
      <c r="L51" s="104">
        <f>SUMPRODUCT('[1]表九之二（需明确收支对象级次的录入表）'!I$7:I$9*(LEFT('[1]表九之二（需明确收支对象级次的录入表）'!$B$7:$B$9,LEN($H51))=$H51))+SUMPRODUCT('[1]表九之三（其它收支录入表）'!F$6:F$282*(LEFT('[1]表九之三（其它收支录入表）'!$B$6:$B$282,LEN($H51))=$H51))</f>
        <v>0</v>
      </c>
      <c r="M51" s="108" t="str">
        <f t="shared" si="2"/>
        <v/>
      </c>
      <c r="N51" s="108" t="str">
        <f t="shared" si="3"/>
        <v/>
      </c>
    </row>
    <row r="52" s="86" customFormat="1" ht="17.1" customHeight="1" spans="1:14">
      <c r="A52" s="100" t="s">
        <v>1508</v>
      </c>
      <c r="B52" s="100" t="s">
        <v>1509</v>
      </c>
      <c r="C52" s="102">
        <f>SUMPRODUCT('[1]表九之二（需明确收支对象级次的录入表）'!D$7:D$9*(LEFT('[1]表九之二（需明确收支对象级次的录入表）'!$B$7:$B$9,LEN($A52))=$A52))+SUMPRODUCT('[1]表九之三（其它收支录入表）'!D$6:D$282*(LEFT('[1]表九之三（其它收支录入表）'!$B$6:$B$282,LEN($A52))=$A52))</f>
        <v>0</v>
      </c>
      <c r="D52" s="104">
        <f>SUMPRODUCT('[1]表九之二（需明确收支对象级次的录入表）'!E$7:E$9*(LEFT('[1]表九之二（需明确收支对象级次的录入表）'!$B$7:$B$9,LEN($A52))=$A52))+SUMPRODUCT('[1]表九之三（其它收支录入表）'!E$6:E$282*(LEFT('[1]表九之三（其它收支录入表）'!$B$6:$B$282,LEN($A52))=$A52))</f>
        <v>0</v>
      </c>
      <c r="E52" s="104">
        <f>SUMPRODUCT('[1]表九之二（需明确收支对象级次的录入表）'!$I$7:$I$9*(LEFT('[1]表九之二（需明确收支对象级次的录入表）'!$B$7:$B$9,LEN($A52))=$A52))+SUMPRODUCT('[1]表九之三（其它收支录入表）'!F$6:F$282*(LEFT('[1]表九之三（其它收支录入表）'!$B$6:$B$282,LEN($A52))=$A52))</f>
        <v>0</v>
      </c>
      <c r="F52" s="103" t="str">
        <f t="shared" si="6"/>
        <v/>
      </c>
      <c r="G52" s="103" t="str">
        <f t="shared" si="7"/>
        <v/>
      </c>
      <c r="H52" s="100" t="s">
        <v>1510</v>
      </c>
      <c r="I52" s="100" t="s">
        <v>1511</v>
      </c>
      <c r="J52" s="102">
        <f>SUMPRODUCT('[1]表九之二（需明确收支对象级次的录入表）'!D$7:D$9*(LEFT('[1]表九之二（需明确收支对象级次的录入表）'!$B$7:$B$9,LEN($H52))=$H52))+SUMPRODUCT('[1]表九之三（其它收支录入表）'!D$6:D$282*(LEFT('[1]表九之三（其它收支录入表）'!$B$6:$B$282,LEN($H52))=$H52))</f>
        <v>0</v>
      </c>
      <c r="K52" s="104">
        <f>SUMPRODUCT('[1]表九之二（需明确收支对象级次的录入表）'!E$7:E$9*(LEFT('[1]表九之二（需明确收支对象级次的录入表）'!$B$7:$B$9,LEN($H52))=$H52))+SUMPRODUCT('[1]表九之三（其它收支录入表）'!E$6:E$282*(LEFT('[1]表九之三（其它收支录入表）'!$B$6:$B$282,LEN($H52))=$H52))</f>
        <v>0</v>
      </c>
      <c r="L52" s="104">
        <f>SUMPRODUCT('[1]表九之二（需明确收支对象级次的录入表）'!I$7:I$9*(LEFT('[1]表九之二（需明确收支对象级次的录入表）'!$B$7:$B$9,LEN($H52))=$H52))+SUMPRODUCT('[1]表九之三（其它收支录入表）'!F$6:F$282*(LEFT('[1]表九之三（其它收支录入表）'!$B$6:$B$282,LEN($H52))=$H52))</f>
        <v>0</v>
      </c>
      <c r="M52" s="108" t="str">
        <f t="shared" si="2"/>
        <v/>
      </c>
      <c r="N52" s="108" t="str">
        <f t="shared" si="3"/>
        <v/>
      </c>
    </row>
    <row r="53" s="86" customFormat="1" ht="17.1" customHeight="1" spans="1:14">
      <c r="A53" s="100" t="s">
        <v>1512</v>
      </c>
      <c r="B53" s="100" t="s">
        <v>1513</v>
      </c>
      <c r="C53" s="102">
        <f>SUMPRODUCT('[1]表九之二（需明确收支对象级次的录入表）'!D$7:D$9*(LEFT('[1]表九之二（需明确收支对象级次的录入表）'!$B$7:$B$9,LEN($A53))=$A53))+SUMPRODUCT('[1]表九之三（其它收支录入表）'!D$6:D$282*(LEFT('[1]表九之三（其它收支录入表）'!$B$6:$B$282,LEN($A53))=$A53))</f>
        <v>0</v>
      </c>
      <c r="D53" s="102">
        <f>SUMPRODUCT('[1]表九之二（需明确收支对象级次的录入表）'!E$7:E$9*(LEFT('[1]表九之二（需明确收支对象级次的录入表）'!$B$7:$B$9,LEN($A53))=$A53))+SUMPRODUCT('[1]表九之三（其它收支录入表）'!E$6:E$282*(LEFT('[1]表九之三（其它收支录入表）'!$B$6:$B$282,LEN($A53))=$A53))</f>
        <v>0</v>
      </c>
      <c r="E53" s="102">
        <f>SUMPRODUCT('[1]表九之二（需明确收支对象级次的录入表）'!$I$7:$I$9*(LEFT('[1]表九之二（需明确收支对象级次的录入表）'!$B$7:$B$9,LEN($A53))=$A53))+SUMPRODUCT('[1]表九之三（其它收支录入表）'!F$6:F$282*(LEFT('[1]表九之三（其它收支录入表）'!$B$6:$B$282,LEN($A53))=$A53))</f>
        <v>0</v>
      </c>
      <c r="F53" s="103" t="str">
        <f t="shared" si="6"/>
        <v/>
      </c>
      <c r="G53" s="103" t="str">
        <f t="shared" si="7"/>
        <v/>
      </c>
      <c r="H53" s="100" t="s">
        <v>1514</v>
      </c>
      <c r="I53" s="100" t="s">
        <v>1515</v>
      </c>
      <c r="J53" s="102">
        <f>SUMPRODUCT('[1]表九之二（需明确收支对象级次的录入表）'!D$7:D$9*(LEFT('[1]表九之二（需明确收支对象级次的录入表）'!$B$7:$B$9,LEN($H53))=$H53))+SUMPRODUCT('[1]表九之三（其它收支录入表）'!D$6:D$282*(LEFT('[1]表九之三（其它收支录入表）'!$B$6:$B$282,LEN($H53))=$H53))</f>
        <v>0</v>
      </c>
      <c r="K53" s="104">
        <f>SUMPRODUCT('[1]表九之二（需明确收支对象级次的录入表）'!E$7:E$9*(LEFT('[1]表九之二（需明确收支对象级次的录入表）'!$B$7:$B$9,LEN($H53))=$H53))+SUMPRODUCT('[1]表九之三（其它收支录入表）'!E$6:E$282*(LEFT('[1]表九之三（其它收支录入表）'!$B$6:$B$282,LEN($H53))=$H53))</f>
        <v>0</v>
      </c>
      <c r="L53" s="104">
        <f>SUMPRODUCT('[1]表九之二（需明确收支对象级次的录入表）'!I$7:I$9*(LEFT('[1]表九之二（需明确收支对象级次的录入表）'!$B$7:$B$9,LEN($H53))=$H53))+SUMPRODUCT('[1]表九之三（其它收支录入表）'!F$6:F$282*(LEFT('[1]表九之三（其它收支录入表）'!$B$6:$B$282,LEN($H53))=$H53))</f>
        <v>0</v>
      </c>
      <c r="M53" s="108" t="str">
        <f t="shared" si="2"/>
        <v/>
      </c>
      <c r="N53" s="108" t="str">
        <f t="shared" si="3"/>
        <v/>
      </c>
    </row>
    <row r="54" s="86" customFormat="1" ht="17.1" customHeight="1" spans="1:14">
      <c r="A54" s="100" t="s">
        <v>1516</v>
      </c>
      <c r="B54" s="100" t="s">
        <v>1517</v>
      </c>
      <c r="C54" s="102">
        <f>SUMPRODUCT('[1]表九之二（需明确收支对象级次的录入表）'!D$7:D$9*(LEFT('[1]表九之二（需明确收支对象级次的录入表）'!$B$7:$B$9,LEN($A54))=$A54))+SUMPRODUCT('[1]表九之三（其它收支录入表）'!D$6:D$282*(LEFT('[1]表九之三（其它收支录入表）'!$B$6:$B$282,LEN($A54))=$A54))</f>
        <v>0</v>
      </c>
      <c r="D54" s="102">
        <f>SUMPRODUCT('[1]表九之二（需明确收支对象级次的录入表）'!E$7:E$9*(LEFT('[1]表九之二（需明确收支对象级次的录入表）'!$B$7:$B$9,LEN($A54))=$A54))+SUMPRODUCT('[1]表九之三（其它收支录入表）'!E$6:E$282*(LEFT('[1]表九之三（其它收支录入表）'!$B$6:$B$282,LEN($A54))=$A54))</f>
        <v>0</v>
      </c>
      <c r="E54" s="102">
        <f>SUMPRODUCT('[1]表九之二（需明确收支对象级次的录入表）'!$I$7:$I$9*(LEFT('[1]表九之二（需明确收支对象级次的录入表）'!$B$7:$B$9,LEN($A54))=$A54))+SUMPRODUCT('[1]表九之三（其它收支录入表）'!F$6:F$282*(LEFT('[1]表九之三（其它收支录入表）'!$B$6:$B$282,LEN($A54))=$A54))</f>
        <v>0</v>
      </c>
      <c r="F54" s="103" t="str">
        <f t="shared" si="6"/>
        <v/>
      </c>
      <c r="G54" s="103" t="str">
        <f t="shared" si="7"/>
        <v/>
      </c>
      <c r="H54" s="100" t="s">
        <v>1518</v>
      </c>
      <c r="I54" s="100" t="s">
        <v>1519</v>
      </c>
      <c r="J54" s="102">
        <f>SUMPRODUCT('[1]表九之二（需明确收支对象级次的录入表）'!D$7:D$9*(LEFT('[1]表九之二（需明确收支对象级次的录入表）'!$B$7:$B$9,LEN($H54))=$H54))+SUMPRODUCT('[1]表九之三（其它收支录入表）'!D$6:D$282*(LEFT('[1]表九之三（其它收支录入表）'!$B$6:$B$282,LEN($H54))=$H54))</f>
        <v>0</v>
      </c>
      <c r="K54" s="104">
        <f>SUMPRODUCT('[1]表九之二（需明确收支对象级次的录入表）'!E$7:E$9*(LEFT('[1]表九之二（需明确收支对象级次的录入表）'!$B$7:$B$9,LEN($H54))=$H54))+SUMPRODUCT('[1]表九之三（其它收支录入表）'!E$6:E$282*(LEFT('[1]表九之三（其它收支录入表）'!$B$6:$B$282,LEN($H54))=$H54))</f>
        <v>0</v>
      </c>
      <c r="L54" s="104">
        <f>SUMPRODUCT('[1]表九之二（需明确收支对象级次的录入表）'!I$7:I$9*(LEFT('[1]表九之二（需明确收支对象级次的录入表）'!$B$7:$B$9,LEN($H54))=$H54))+SUMPRODUCT('[1]表九之三（其它收支录入表）'!F$6:F$282*(LEFT('[1]表九之三（其它收支录入表）'!$B$6:$B$282,LEN($H54))=$H54))</f>
        <v>0</v>
      </c>
      <c r="M54" s="108" t="str">
        <f t="shared" si="2"/>
        <v/>
      </c>
      <c r="N54" s="108" t="str">
        <f t="shared" si="3"/>
        <v/>
      </c>
    </row>
    <row r="55" s="86" customFormat="1" ht="17.1" customHeight="1" spans="1:14">
      <c r="A55" s="100" t="s">
        <v>1520</v>
      </c>
      <c r="B55" s="100" t="s">
        <v>1521</v>
      </c>
      <c r="C55" s="102">
        <f>SUMPRODUCT('[1]表九之二（需明确收支对象级次的录入表）'!D$7:D$9*(LEFT('[1]表九之二（需明确收支对象级次的录入表）'!$B$7:$B$9,LEN($A55))=$A55))+SUMPRODUCT('[1]表九之三（其它收支录入表）'!D$6:D$282*(LEFT('[1]表九之三（其它收支录入表）'!$B$6:$B$282,LEN($A55))=$A55))</f>
        <v>0</v>
      </c>
      <c r="D55" s="102">
        <f>SUMPRODUCT('[1]表九之二（需明确收支对象级次的录入表）'!E$7:E$9*(LEFT('[1]表九之二（需明确收支对象级次的录入表）'!$B$7:$B$9,LEN($A55))=$A55))+SUMPRODUCT('[1]表九之三（其它收支录入表）'!E$6:E$282*(LEFT('[1]表九之三（其它收支录入表）'!$B$6:$B$282,LEN($A55))=$A55))</f>
        <v>0</v>
      </c>
      <c r="E55" s="102">
        <f>SUMPRODUCT('[1]表九之二（需明确收支对象级次的录入表）'!$I$7:$I$9*(LEFT('[1]表九之二（需明确收支对象级次的录入表）'!$B$7:$B$9,LEN($A55))=$A55))+SUMPRODUCT('[1]表九之三（其它收支录入表）'!F$6:F$282*(LEFT('[1]表九之三（其它收支录入表）'!$B$6:$B$282,LEN($A55))=$A55))</f>
        <v>0</v>
      </c>
      <c r="F55" s="103" t="str">
        <f t="shared" si="6"/>
        <v/>
      </c>
      <c r="G55" s="103" t="str">
        <f t="shared" si="7"/>
        <v/>
      </c>
      <c r="H55" s="100" t="s">
        <v>1522</v>
      </c>
      <c r="I55" s="100" t="s">
        <v>1523</v>
      </c>
      <c r="J55" s="102">
        <f>SUMPRODUCT('[1]表九之二（需明确收支对象级次的录入表）'!D$7:D$9*(LEFT('[1]表九之二（需明确收支对象级次的录入表）'!$B$7:$B$9,LEN($H55))=$H55))+SUMPRODUCT('[1]表九之三（其它收支录入表）'!D$6:D$282*(LEFT('[1]表九之三（其它收支录入表）'!$B$6:$B$282,LEN($H55))=$H55))</f>
        <v>0</v>
      </c>
      <c r="K55" s="104">
        <f>SUMPRODUCT('[1]表九之二（需明确收支对象级次的录入表）'!E$7:E$9*(LEFT('[1]表九之二（需明确收支对象级次的录入表）'!$B$7:$B$9,LEN($H55))=$H55))+SUMPRODUCT('[1]表九之三（其它收支录入表）'!E$6:E$282*(LEFT('[1]表九之三（其它收支录入表）'!$B$6:$B$282,LEN($H55))=$H55))</f>
        <v>0</v>
      </c>
      <c r="L55" s="104">
        <f>SUMPRODUCT('[1]表九之二（需明确收支对象级次的录入表）'!I$7:I$9*(LEFT('[1]表九之二（需明确收支对象级次的录入表）'!$B$7:$B$9,LEN($H55))=$H55))+SUMPRODUCT('[1]表九之三（其它收支录入表）'!F$6:F$282*(LEFT('[1]表九之三（其它收支录入表）'!$B$6:$B$282,LEN($H55))=$H55))</f>
        <v>0</v>
      </c>
      <c r="M55" s="108" t="str">
        <f t="shared" si="2"/>
        <v/>
      </c>
      <c r="N55" s="108" t="str">
        <f t="shared" si="3"/>
        <v/>
      </c>
    </row>
    <row r="56" s="86" customFormat="1" ht="17.1" customHeight="1" spans="1:14">
      <c r="A56" s="100" t="s">
        <v>1524</v>
      </c>
      <c r="B56" s="100" t="s">
        <v>1525</v>
      </c>
      <c r="C56" s="102">
        <f>SUMPRODUCT('[1]表九之二（需明确收支对象级次的录入表）'!D$7:D$9*(LEFT('[1]表九之二（需明确收支对象级次的录入表）'!$B$7:$B$9,LEN($A56))=$A56))+SUMPRODUCT('[1]表九之三（其它收支录入表）'!D$6:D$282*(LEFT('[1]表九之三（其它收支录入表）'!$B$6:$B$282,LEN($A56))=$A56))</f>
        <v>0</v>
      </c>
      <c r="D56" s="104">
        <f>SUMPRODUCT('[1]表九之二（需明确收支对象级次的录入表）'!E$7:E$9*(LEFT('[1]表九之二（需明确收支对象级次的录入表）'!$B$7:$B$9,LEN($A56))=$A56))+SUMPRODUCT('[1]表九之三（其它收支录入表）'!E$6:E$282*(LEFT('[1]表九之三（其它收支录入表）'!$B$6:$B$282,LEN($A56))=$A56))</f>
        <v>878</v>
      </c>
      <c r="E56" s="104">
        <f>SUMPRODUCT('[1]表九之二（需明确收支对象级次的录入表）'!$I$7:$I$9*(LEFT('[1]表九之二（需明确收支对象级次的录入表）'!$B$7:$B$9,LEN($A56))=$A56))+SUMPRODUCT('[1]表九之三（其它收支录入表）'!F$6:F$282*(LEFT('[1]表九之三（其它收支录入表）'!$B$6:$B$282,LEN($A56))=$A56))</f>
        <v>0</v>
      </c>
      <c r="F56" s="103" t="str">
        <f t="shared" si="6"/>
        <v/>
      </c>
      <c r="G56" s="103">
        <f t="shared" si="7"/>
        <v>0</v>
      </c>
      <c r="H56" s="100" t="s">
        <v>1526</v>
      </c>
      <c r="I56" s="100" t="s">
        <v>1527</v>
      </c>
      <c r="J56" s="102">
        <f>SUMPRODUCT('[1]表九之二（需明确收支对象级次的录入表）'!D$7:D$9*(LEFT('[1]表九之二（需明确收支对象级次的录入表）'!$B$7:$B$9,LEN($H56))=$H56))+SUMPRODUCT('[1]表九之三（其它收支录入表）'!D$6:D$282*(LEFT('[1]表九之三（其它收支录入表）'!$B$6:$B$282,LEN($H56))=$H56))</f>
        <v>0</v>
      </c>
      <c r="K56" s="104">
        <f>SUMPRODUCT('[1]表九之二（需明确收支对象级次的录入表）'!E$7:E$9*(LEFT('[1]表九之二（需明确收支对象级次的录入表）'!$B$7:$B$9,LEN($H56))=$H56))+SUMPRODUCT('[1]表九之三（其它收支录入表）'!E$6:E$282*(LEFT('[1]表九之三（其它收支录入表）'!$B$6:$B$282,LEN($H56))=$H56))</f>
        <v>0</v>
      </c>
      <c r="L56" s="104">
        <f>SUMPRODUCT('[1]表九之二（需明确收支对象级次的录入表）'!I$7:I$9*(LEFT('[1]表九之二（需明确收支对象级次的录入表）'!$B$7:$B$9,LEN($H56))=$H56))+SUMPRODUCT('[1]表九之三（其它收支录入表）'!F$6:F$282*(LEFT('[1]表九之三（其它收支录入表）'!$B$6:$B$282,LEN($H56))=$H56))</f>
        <v>0</v>
      </c>
      <c r="M56" s="108" t="str">
        <f t="shared" si="2"/>
        <v/>
      </c>
      <c r="N56" s="108" t="str">
        <f t="shared" si="3"/>
        <v/>
      </c>
    </row>
    <row r="57" s="86" customFormat="1" ht="17.1" customHeight="1" spans="1:14">
      <c r="A57" s="100" t="s">
        <v>1528</v>
      </c>
      <c r="B57" s="100" t="s">
        <v>1529</v>
      </c>
      <c r="C57" s="102">
        <f>SUMPRODUCT('[1]表九之二（需明确收支对象级次的录入表）'!D$7:D$9*(LEFT('[1]表九之二（需明确收支对象级次的录入表）'!$B$7:$B$9,LEN($A57))=$A57))+SUMPRODUCT('[1]表九之三（其它收支录入表）'!D$6:D$282*(LEFT('[1]表九之三（其它收支录入表）'!$B$6:$B$282,LEN($A57))=$A57))</f>
        <v>0</v>
      </c>
      <c r="D57" s="102">
        <f>SUMPRODUCT('[1]表九之二（需明确收支对象级次的录入表）'!E$7:E$9*(LEFT('[1]表九之二（需明确收支对象级次的录入表）'!$B$7:$B$9,LEN($A57))=$A57))+SUMPRODUCT('[1]表九之三（其它收支录入表）'!E$6:E$282*(LEFT('[1]表九之三（其它收支录入表）'!$B$6:$B$282,LEN($A57))=$A57))</f>
        <v>878</v>
      </c>
      <c r="E57" s="102">
        <f>SUMPRODUCT('[1]表九之二（需明确收支对象级次的录入表）'!$I$7:$I$9*(LEFT('[1]表九之二（需明确收支对象级次的录入表）'!$B$7:$B$9,LEN($A57))=$A57))+SUMPRODUCT('[1]表九之三（其它收支录入表）'!F$6:F$282*(LEFT('[1]表九之三（其它收支录入表）'!$B$6:$B$282,LEN($A57))=$A57))</f>
        <v>0</v>
      </c>
      <c r="F57" s="103" t="str">
        <f t="shared" si="6"/>
        <v/>
      </c>
      <c r="G57" s="103">
        <f t="shared" si="7"/>
        <v>0</v>
      </c>
      <c r="H57" s="100" t="s">
        <v>1530</v>
      </c>
      <c r="I57" s="100" t="s">
        <v>1531</v>
      </c>
      <c r="J57" s="102">
        <f>SUMPRODUCT('[1]表九之二（需明确收支对象级次的录入表）'!D$7:D$9*(LEFT('[1]表九之二（需明确收支对象级次的录入表）'!$B$7:$B$9,LEN($H57))=$H57))+SUMPRODUCT('[1]表九之三（其它收支录入表）'!D$6:D$282*(LEFT('[1]表九之三（其它收支录入表）'!$B$6:$B$282,LEN($H57))=$H57))</f>
        <v>0</v>
      </c>
      <c r="K57" s="104">
        <f>SUMPRODUCT('[1]表九之二（需明确收支对象级次的录入表）'!E$7:E$9*(LEFT('[1]表九之二（需明确收支对象级次的录入表）'!$B$7:$B$9,LEN($H57))=$H57))+SUMPRODUCT('[1]表九之三（其它收支录入表）'!E$6:E$282*(LEFT('[1]表九之三（其它收支录入表）'!$B$6:$B$282,LEN($H57))=$H57))</f>
        <v>55</v>
      </c>
      <c r="L57" s="104">
        <f>SUMPRODUCT('[1]表九之二（需明确收支对象级次的录入表）'!I$7:I$9*(LEFT('[1]表九之二（需明确收支对象级次的录入表）'!$B$7:$B$9,LEN($H57))=$H57))+SUMPRODUCT('[1]表九之三（其它收支录入表）'!F$6:F$282*(LEFT('[1]表九之三（其它收支录入表）'!$B$6:$B$282,LEN($H57))=$H57))</f>
        <v>260</v>
      </c>
      <c r="M57" s="108" t="str">
        <f t="shared" si="2"/>
        <v/>
      </c>
      <c r="N57" s="108">
        <f t="shared" si="3"/>
        <v>4.72727272727273</v>
      </c>
    </row>
    <row r="58" s="86" customFormat="1" ht="17.1" customHeight="1" spans="1:14">
      <c r="A58" s="100" t="s">
        <v>1532</v>
      </c>
      <c r="B58" s="100" t="s">
        <v>1525</v>
      </c>
      <c r="C58" s="102">
        <f>SUMPRODUCT('[1]表九之二（需明确收支对象级次的录入表）'!D$7:D$9*(LEFT('[1]表九之二（需明确收支对象级次的录入表）'!$B$7:$B$9,LEN($A58))=$A58))+SUMPRODUCT('[1]表九之三（其它收支录入表）'!D$6:D$282*(LEFT('[1]表九之三（其它收支录入表）'!$B$6:$B$282,LEN($A58))=$A58))</f>
        <v>0</v>
      </c>
      <c r="D58" s="102">
        <f>SUMPRODUCT('[1]表九之二（需明确收支对象级次的录入表）'!E$7:E$9*(LEFT('[1]表九之二（需明确收支对象级次的录入表）'!$B$7:$B$9,LEN($A58))=$A58))+SUMPRODUCT('[1]表九之三（其它收支录入表）'!E$6:E$282*(LEFT('[1]表九之三（其它收支录入表）'!$B$6:$B$282,LEN($A58))=$A58))</f>
        <v>0</v>
      </c>
      <c r="E58" s="102">
        <f>SUMPRODUCT('[1]表九之二（需明确收支对象级次的录入表）'!$I$7:$I$9*(LEFT('[1]表九之二（需明确收支对象级次的录入表）'!$B$7:$B$9,LEN($A58))=$A58))+SUMPRODUCT('[1]表九之三（其它收支录入表）'!F$6:F$282*(LEFT('[1]表九之三（其它收支录入表）'!$B$6:$B$282,LEN($A58))=$A58))</f>
        <v>0</v>
      </c>
      <c r="F58" s="103" t="str">
        <f t="shared" si="6"/>
        <v/>
      </c>
      <c r="G58" s="103" t="str">
        <f t="shared" si="7"/>
        <v/>
      </c>
      <c r="H58" s="100" t="s">
        <v>1533</v>
      </c>
      <c r="I58" s="100" t="s">
        <v>1534</v>
      </c>
      <c r="J58" s="102">
        <f>SUMPRODUCT('[1]表九之二（需明确收支对象级次的录入表）'!D$7:D$9*(LEFT('[1]表九之二（需明确收支对象级次的录入表）'!$B$7:$B$9,LEN($H58))=$H58))+SUMPRODUCT('[1]表九之三（其它收支录入表）'!D$6:D$282*(LEFT('[1]表九之三（其它收支录入表）'!$B$6:$B$282,LEN($H58))=$H58))</f>
        <v>47098</v>
      </c>
      <c r="K58" s="104">
        <f>SUMPRODUCT('[1]表九之二（需明确收支对象级次的录入表）'!E$7:E$9*(LEFT('[1]表九之二（需明确收支对象级次的录入表）'!$B$7:$B$9,LEN($H58))=$H58))+SUMPRODUCT('[1]表九之三（其它收支录入表）'!E$6:E$282*(LEFT('[1]表九之三（其它收支录入表）'!$B$6:$B$282,LEN($H58))=$H58))</f>
        <v>3496</v>
      </c>
      <c r="L58" s="104">
        <f>SUMPRODUCT('[1]表九之二（需明确收支对象级次的录入表）'!I$7:I$9*(LEFT('[1]表九之二（需明确收支对象级次的录入表）'!$B$7:$B$9,LEN($H58))=$H58))+SUMPRODUCT('[1]表九之三（其它收支录入表）'!F$6:F$282*(LEFT('[1]表九之三（其它收支录入表）'!$B$6:$B$282,LEN($H58))=$H58))</f>
        <v>85055</v>
      </c>
      <c r="M58" s="108">
        <f t="shared" si="2"/>
        <v>1.80591532549153</v>
      </c>
      <c r="N58" s="108">
        <f t="shared" si="3"/>
        <v>24.329233409611</v>
      </c>
    </row>
    <row r="59" s="86" customFormat="1" ht="17.1" customHeight="1" spans="1:14">
      <c r="A59" s="100"/>
      <c r="B59" s="100"/>
      <c r="C59" s="102"/>
      <c r="D59" s="104"/>
      <c r="E59" s="104"/>
      <c r="F59" s="106"/>
      <c r="G59" s="106"/>
      <c r="H59" s="100" t="s">
        <v>1535</v>
      </c>
      <c r="I59" s="100" t="s">
        <v>1536</v>
      </c>
      <c r="J59" s="102">
        <f>SUMPRODUCT('[1]表九之二（需明确收支对象级次的录入表）'!D$7:D$9*(LEFT('[1]表九之二（需明确收支对象级次的录入表）'!$B$7:$B$9,LEN($H59))=$H59))+SUMPRODUCT('[1]表九之三（其它收支录入表）'!D$6:D$282*(LEFT('[1]表九之三（其它收支录入表）'!$B$6:$B$282,LEN($H59))=$H59))</f>
        <v>0</v>
      </c>
      <c r="K59" s="102">
        <f>SUMPRODUCT('[1]表九之二（需明确收支对象级次的录入表）'!E$7:E$9*(LEFT('[1]表九之二（需明确收支对象级次的录入表）'!$B$7:$B$9,LEN($H59))=$H59))+SUMPRODUCT('[1]表九之三（其它收支录入表）'!E$6:E$282*(LEFT('[1]表九之三（其它收支录入表）'!$B$6:$B$282,LEN($H59))=$H59))</f>
        <v>0</v>
      </c>
      <c r="L59" s="102">
        <f>SUMPRODUCT('[1]表九之二（需明确收支对象级次的录入表）'!I$7:I$9*(LEFT('[1]表九之二（需明确收支对象级次的录入表）'!$B$7:$B$9,LEN($H59))=$H59))+SUMPRODUCT('[1]表九之三（其它收支录入表）'!F$6:F$282*(LEFT('[1]表九之三（其它收支录入表）'!$B$6:$B$282,LEN($H59))=$H59))</f>
        <v>0</v>
      </c>
      <c r="M59" s="108" t="str">
        <f t="shared" si="2"/>
        <v/>
      </c>
      <c r="N59" s="108" t="str">
        <f t="shared" si="3"/>
        <v/>
      </c>
    </row>
    <row r="60" s="86" customFormat="1" ht="17.1" customHeight="1" spans="1:14">
      <c r="A60" s="100"/>
      <c r="B60" s="100"/>
      <c r="C60" s="102"/>
      <c r="D60" s="104"/>
      <c r="E60" s="104"/>
      <c r="F60" s="106"/>
      <c r="G60" s="106"/>
      <c r="H60" s="100" t="s">
        <v>1537</v>
      </c>
      <c r="I60" s="100" t="s">
        <v>1479</v>
      </c>
      <c r="J60" s="102">
        <f>SUMPRODUCT('[1]表九之二（需明确收支对象级次的录入表）'!D$7:D$9*(LEFT('[1]表九之二（需明确收支对象级次的录入表）'!$B$7:$B$9,LEN($H60))=$H60))+SUMPRODUCT('[1]表九之三（其它收支录入表）'!D$6:D$282*(LEFT('[1]表九之三（其它收支录入表）'!$B$6:$B$282,LEN($H60))=$H60))</f>
        <v>0</v>
      </c>
      <c r="K60" s="104">
        <f>SUMPRODUCT('[1]表九之二（需明确收支对象级次的录入表）'!E$7:E$9*(LEFT('[1]表九之二（需明确收支对象级次的录入表）'!$B$7:$B$9,LEN($H60))=$H60))+SUMPRODUCT('[1]表九之三（其它收支录入表）'!E$6:E$282*(LEFT('[1]表九之三（其它收支录入表）'!$B$6:$B$282,LEN($H60))=$H60))</f>
        <v>0</v>
      </c>
      <c r="L60" s="104">
        <f>SUMPRODUCT('[1]表九之二（需明确收支对象级次的录入表）'!I$7:I$9*(LEFT('[1]表九之二（需明确收支对象级次的录入表）'!$B$7:$B$9,LEN($H60))=$H60))+SUMPRODUCT('[1]表九之三（其它收支录入表）'!F$6:F$282*(LEFT('[1]表九之三（其它收支录入表）'!$B$6:$B$282,LEN($H60))=$H60))</f>
        <v>0</v>
      </c>
      <c r="M60" s="108" t="str">
        <f t="shared" si="2"/>
        <v/>
      </c>
      <c r="N60" s="108" t="str">
        <f t="shared" si="3"/>
        <v/>
      </c>
    </row>
    <row r="61" s="86" customFormat="1" ht="17.1" customHeight="1" spans="1:14">
      <c r="A61" s="100"/>
      <c r="B61" s="100"/>
      <c r="C61" s="102"/>
      <c r="D61" s="104"/>
      <c r="E61" s="104"/>
      <c r="F61" s="106"/>
      <c r="G61" s="106"/>
      <c r="H61" s="100" t="s">
        <v>1538</v>
      </c>
      <c r="I61" s="100" t="s">
        <v>1483</v>
      </c>
      <c r="J61" s="102">
        <f>SUMPRODUCT('[1]表九之二（需明确收支对象级次的录入表）'!D$7:D$9*(LEFT('[1]表九之二（需明确收支对象级次的录入表）'!$B$7:$B$9,LEN($H61))=$H61))+SUMPRODUCT('[1]表九之三（其它收支录入表）'!D$6:D$282*(LEFT('[1]表九之三（其它收支录入表）'!$B$6:$B$282,LEN($H61))=$H61))</f>
        <v>0</v>
      </c>
      <c r="K61" s="104">
        <f>SUMPRODUCT('[1]表九之二（需明确收支对象级次的录入表）'!E$7:E$9*(LEFT('[1]表九之二（需明确收支对象级次的录入表）'!$B$7:$B$9,LEN($H61))=$H61))+SUMPRODUCT('[1]表九之三（其它收支录入表）'!E$6:E$282*(LEFT('[1]表九之三（其它收支录入表）'!$B$6:$B$282,LEN($H61))=$H61))</f>
        <v>0</v>
      </c>
      <c r="L61" s="104">
        <f>SUMPRODUCT('[1]表九之二（需明确收支对象级次的录入表）'!I$7:I$9*(LEFT('[1]表九之二（需明确收支对象级次的录入表）'!$B$7:$B$9,LEN($H61))=$H61))+SUMPRODUCT('[1]表九之三（其它收支录入表）'!F$6:F$282*(LEFT('[1]表九之三（其它收支录入表）'!$B$6:$B$282,LEN($H61))=$H61))</f>
        <v>0</v>
      </c>
      <c r="M61" s="108" t="str">
        <f t="shared" si="2"/>
        <v/>
      </c>
      <c r="N61" s="108" t="str">
        <f t="shared" si="3"/>
        <v/>
      </c>
    </row>
    <row r="62" s="86" customFormat="1" ht="17.1" customHeight="1" spans="1:14">
      <c r="A62" s="100"/>
      <c r="B62" s="100"/>
      <c r="C62" s="102"/>
      <c r="D62" s="104"/>
      <c r="E62" s="104"/>
      <c r="F62" s="106"/>
      <c r="G62" s="106"/>
      <c r="H62" s="100" t="s">
        <v>1539</v>
      </c>
      <c r="I62" s="100" t="s">
        <v>1540</v>
      </c>
      <c r="J62" s="102">
        <f>SUMPRODUCT('[1]表九之二（需明确收支对象级次的录入表）'!D$7:D$9*(LEFT('[1]表九之二（需明确收支对象级次的录入表）'!$B$7:$B$9,LEN($H62))=$H62))+SUMPRODUCT('[1]表九之三（其它收支录入表）'!D$6:D$282*(LEFT('[1]表九之三（其它收支录入表）'!$B$6:$B$282,LEN($H62))=$H62))</f>
        <v>0</v>
      </c>
      <c r="K62" s="104">
        <f>SUMPRODUCT('[1]表九之二（需明确收支对象级次的录入表）'!E$7:E$9*(LEFT('[1]表九之二（需明确收支对象级次的录入表）'!$B$7:$B$9,LEN($H62))=$H62))+SUMPRODUCT('[1]表九之三（其它收支录入表）'!E$6:E$282*(LEFT('[1]表九之三（其它收支录入表）'!$B$6:$B$282,LEN($H62))=$H62))</f>
        <v>0</v>
      </c>
      <c r="L62" s="104">
        <f>SUMPRODUCT('[1]表九之二（需明确收支对象级次的录入表）'!I$7:I$9*(LEFT('[1]表九之二（需明确收支对象级次的录入表）'!$B$7:$B$9,LEN($H62))=$H62))+SUMPRODUCT('[1]表九之三（其它收支录入表）'!F$6:F$282*(LEFT('[1]表九之三（其它收支录入表）'!$B$6:$B$282,LEN($H62))=$H62))</f>
        <v>0</v>
      </c>
      <c r="M62" s="108" t="str">
        <f t="shared" si="2"/>
        <v/>
      </c>
      <c r="N62" s="108" t="str">
        <f t="shared" si="3"/>
        <v/>
      </c>
    </row>
    <row r="63" s="86" customFormat="1" ht="17.1" customHeight="1" spans="1:14">
      <c r="A63" s="100"/>
      <c r="B63" s="100"/>
      <c r="C63" s="102"/>
      <c r="D63" s="104"/>
      <c r="E63" s="104"/>
      <c r="F63" s="106"/>
      <c r="G63" s="106"/>
      <c r="H63" s="100" t="s">
        <v>1541</v>
      </c>
      <c r="I63" s="100" t="s">
        <v>1542</v>
      </c>
      <c r="J63" s="102">
        <f>SUMPRODUCT('[1]表九之二（需明确收支对象级次的录入表）'!D$7:D$9*(LEFT('[1]表九之二（需明确收支对象级次的录入表）'!$B$7:$B$9,LEN($H63))=$H63))+SUMPRODUCT('[1]表九之三（其它收支录入表）'!D$6:D$282*(LEFT('[1]表九之三（其它收支录入表）'!$B$6:$B$282,LEN($H63))=$H63))</f>
        <v>0</v>
      </c>
      <c r="K63" s="104">
        <f>SUMPRODUCT('[1]表九之二（需明确收支对象级次的录入表）'!E$7:E$9*(LEFT('[1]表九之二（需明确收支对象级次的录入表）'!$B$7:$B$9,LEN($H63))=$H63))+SUMPRODUCT('[1]表九之三（其它收支录入表）'!E$6:E$282*(LEFT('[1]表九之三（其它收支录入表）'!$B$6:$B$282,LEN($H63))=$H63))</f>
        <v>0</v>
      </c>
      <c r="L63" s="104">
        <f>SUMPRODUCT('[1]表九之二（需明确收支对象级次的录入表）'!I$7:I$9*(LEFT('[1]表九之二（需明确收支对象级次的录入表）'!$B$7:$B$9,LEN($H63))=$H63))+SUMPRODUCT('[1]表九之三（其它收支录入表）'!F$6:F$282*(LEFT('[1]表九之三（其它收支录入表）'!$B$6:$B$282,LEN($H63))=$H63))</f>
        <v>186</v>
      </c>
      <c r="M63" s="108" t="str">
        <f t="shared" si="2"/>
        <v/>
      </c>
      <c r="N63" s="108" t="str">
        <f t="shared" si="3"/>
        <v/>
      </c>
    </row>
    <row r="64" s="86" customFormat="1" ht="17.1" customHeight="1" spans="1:14">
      <c r="A64" s="100"/>
      <c r="B64" s="100"/>
      <c r="C64" s="102"/>
      <c r="D64" s="104"/>
      <c r="E64" s="104"/>
      <c r="F64" s="106"/>
      <c r="G64" s="106"/>
      <c r="H64" s="100" t="s">
        <v>1543</v>
      </c>
      <c r="I64" s="100" t="s">
        <v>1544</v>
      </c>
      <c r="J64" s="102">
        <f>SUMPRODUCT('[1]表九之二（需明确收支对象级次的录入表）'!D$7:D$9*(LEFT('[1]表九之二（需明确收支对象级次的录入表）'!$B$7:$B$9,LEN($H64))=$H64))+SUMPRODUCT('[1]表九之三（其它收支录入表）'!D$6:D$282*(LEFT('[1]表九之三（其它收支录入表）'!$B$6:$B$282,LEN($H64))=$H64))</f>
        <v>0</v>
      </c>
      <c r="K64" s="102">
        <f>SUMPRODUCT('[1]表九之二（需明确收支对象级次的录入表）'!E$7:E$9*(LEFT('[1]表九之二（需明确收支对象级次的录入表）'!$B$7:$B$9,LEN($H64))=$H64))+SUMPRODUCT('[1]表九之三（其它收支录入表）'!E$6:E$282*(LEFT('[1]表九之三（其它收支录入表）'!$B$6:$B$282,LEN($H64))=$H64))</f>
        <v>0</v>
      </c>
      <c r="L64" s="102">
        <f>SUMPRODUCT('[1]表九之二（需明确收支对象级次的录入表）'!I$7:I$9*(LEFT('[1]表九之二（需明确收支对象级次的录入表）'!$B$7:$B$9,LEN($H64))=$H64))+SUMPRODUCT('[1]表九之三（其它收支录入表）'!F$6:F$282*(LEFT('[1]表九之三（其它收支录入表）'!$B$6:$B$282,LEN($H64))=$H64))</f>
        <v>0</v>
      </c>
      <c r="M64" s="108" t="str">
        <f t="shared" si="2"/>
        <v/>
      </c>
      <c r="N64" s="108" t="str">
        <f t="shared" si="3"/>
        <v/>
      </c>
    </row>
    <row r="65" s="86" customFormat="1" ht="17.1" customHeight="1" spans="1:14">
      <c r="A65" s="100"/>
      <c r="B65" s="100"/>
      <c r="C65" s="102"/>
      <c r="D65" s="104"/>
      <c r="E65" s="104"/>
      <c r="F65" s="106"/>
      <c r="G65" s="106"/>
      <c r="H65" s="100" t="s">
        <v>1545</v>
      </c>
      <c r="I65" s="100" t="s">
        <v>1546</v>
      </c>
      <c r="J65" s="102">
        <f>SUMPRODUCT('[1]表九之二（需明确收支对象级次的录入表）'!D$7:D$9*(LEFT('[1]表九之二（需明确收支对象级次的录入表）'!$B$7:$B$9,LEN($H65))=$H65))+SUMPRODUCT('[1]表九之三（其它收支录入表）'!D$6:D$282*(LEFT('[1]表九之三（其它收支录入表）'!$B$6:$B$282,LEN($H65))=$H65))</f>
        <v>0</v>
      </c>
      <c r="K65" s="104">
        <f>SUMPRODUCT('[1]表九之二（需明确收支对象级次的录入表）'!E$7:E$9*(LEFT('[1]表九之二（需明确收支对象级次的录入表）'!$B$7:$B$9,LEN($H65))=$H65))+SUMPRODUCT('[1]表九之三（其它收支录入表）'!E$6:E$282*(LEFT('[1]表九之三（其它收支录入表）'!$B$6:$B$282,LEN($H65))=$H65))</f>
        <v>0</v>
      </c>
      <c r="L65" s="104">
        <f>SUMPRODUCT('[1]表九之二（需明确收支对象级次的录入表）'!I$7:I$9*(LEFT('[1]表九之二（需明确收支对象级次的录入表）'!$B$7:$B$9,LEN($H65))=$H65))+SUMPRODUCT('[1]表九之三（其它收支录入表）'!F$6:F$282*(LEFT('[1]表九之三（其它收支录入表）'!$B$6:$B$282,LEN($H65))=$H65))</f>
        <v>0</v>
      </c>
      <c r="M65" s="108" t="str">
        <f t="shared" si="2"/>
        <v/>
      </c>
      <c r="N65" s="108" t="str">
        <f t="shared" si="3"/>
        <v/>
      </c>
    </row>
    <row r="66" s="86" customFormat="1" ht="17.1" customHeight="1" spans="1:14">
      <c r="A66" s="100"/>
      <c r="B66" s="100"/>
      <c r="C66" s="102"/>
      <c r="D66" s="104"/>
      <c r="E66" s="104"/>
      <c r="F66" s="106"/>
      <c r="G66" s="106"/>
      <c r="H66" s="100" t="s">
        <v>1547</v>
      </c>
      <c r="I66" s="100" t="s">
        <v>1548</v>
      </c>
      <c r="J66" s="102">
        <f>SUMPRODUCT('[1]表九之二（需明确收支对象级次的录入表）'!D$7:D$9*(LEFT('[1]表九之二（需明确收支对象级次的录入表）'!$B$7:$B$9,LEN($H66))=$H66))+SUMPRODUCT('[1]表九之三（其它收支录入表）'!D$6:D$282*(LEFT('[1]表九之三（其它收支录入表）'!$B$6:$B$282,LEN($H66))=$H66))</f>
        <v>0</v>
      </c>
      <c r="K66" s="104">
        <f>SUMPRODUCT('[1]表九之二（需明确收支对象级次的录入表）'!E$7:E$9*(LEFT('[1]表九之二（需明确收支对象级次的录入表）'!$B$7:$B$9,LEN($H66))=$H66))+SUMPRODUCT('[1]表九之三（其它收支录入表）'!E$6:E$282*(LEFT('[1]表九之三（其它收支录入表）'!$B$6:$B$282,LEN($H66))=$H66))</f>
        <v>0</v>
      </c>
      <c r="L66" s="104">
        <f>SUMPRODUCT('[1]表九之二（需明确收支对象级次的录入表）'!I$7:I$9*(LEFT('[1]表九之二（需明确收支对象级次的录入表）'!$B$7:$B$9,LEN($H66))=$H66))+SUMPRODUCT('[1]表九之三（其它收支录入表）'!F$6:F$282*(LEFT('[1]表九之三（其它收支录入表）'!$B$6:$B$282,LEN($H66))=$H66))</f>
        <v>0</v>
      </c>
      <c r="M66" s="108" t="str">
        <f t="shared" si="2"/>
        <v/>
      </c>
      <c r="N66" s="108" t="str">
        <f t="shared" si="3"/>
        <v/>
      </c>
    </row>
    <row r="67" s="86" customFormat="1" ht="17.1" customHeight="1" spans="1:14">
      <c r="A67" s="100"/>
      <c r="B67" s="100"/>
      <c r="C67" s="102"/>
      <c r="D67" s="104"/>
      <c r="E67" s="104"/>
      <c r="F67" s="106"/>
      <c r="G67" s="106"/>
      <c r="H67" s="100" t="s">
        <v>1549</v>
      </c>
      <c r="I67" s="100" t="s">
        <v>1550</v>
      </c>
      <c r="J67" s="102">
        <f>SUMPRODUCT('[1]表九之二（需明确收支对象级次的录入表）'!D$7:D$9*(LEFT('[1]表九之二（需明确收支对象级次的录入表）'!$B$7:$B$9,LEN($H67))=$H67))+SUMPRODUCT('[1]表九之三（其它收支录入表）'!D$6:D$282*(LEFT('[1]表九之三（其它收支录入表）'!$B$6:$B$282,LEN($H67))=$H67))</f>
        <v>0</v>
      </c>
      <c r="K67" s="104">
        <f>SUMPRODUCT('[1]表九之二（需明确收支对象级次的录入表）'!E$7:E$9*(LEFT('[1]表九之二（需明确收支对象级次的录入表）'!$B$7:$B$9,LEN($H67))=$H67))+SUMPRODUCT('[1]表九之三（其它收支录入表）'!E$6:E$282*(LEFT('[1]表九之三（其它收支录入表）'!$B$6:$B$282,LEN($H67))=$H67))</f>
        <v>0</v>
      </c>
      <c r="L67" s="104">
        <f>SUMPRODUCT('[1]表九之二（需明确收支对象级次的录入表）'!I$7:I$9*(LEFT('[1]表九之二（需明确收支对象级次的录入表）'!$B$7:$B$9,LEN($H67))=$H67))+SUMPRODUCT('[1]表九之三（其它收支录入表）'!F$6:F$282*(LEFT('[1]表九之三（其它收支录入表）'!$B$6:$B$282,LEN($H67))=$H67))</f>
        <v>0</v>
      </c>
      <c r="M67" s="108" t="str">
        <f t="shared" si="2"/>
        <v/>
      </c>
      <c r="N67" s="108" t="str">
        <f t="shared" si="3"/>
        <v/>
      </c>
    </row>
    <row r="68" s="86" customFormat="1" ht="17.1" customHeight="1" spans="1:14">
      <c r="A68" s="100"/>
      <c r="B68" s="100"/>
      <c r="C68" s="102"/>
      <c r="D68" s="104"/>
      <c r="E68" s="104"/>
      <c r="F68" s="106"/>
      <c r="G68" s="106"/>
      <c r="H68" s="100" t="s">
        <v>1551</v>
      </c>
      <c r="I68" s="100" t="s">
        <v>1552</v>
      </c>
      <c r="J68" s="102">
        <f>SUMPRODUCT('[1]表九之二（需明确收支对象级次的录入表）'!D$7:D$9*(LEFT('[1]表九之二（需明确收支对象级次的录入表）'!$B$7:$B$9,LEN($H68))=$H68))+SUMPRODUCT('[1]表九之三（其它收支录入表）'!D$6:D$282*(LEFT('[1]表九之三（其它收支录入表）'!$B$6:$B$282,LEN($H68))=$H68))</f>
        <v>0</v>
      </c>
      <c r="K68" s="104">
        <f>SUMPRODUCT('[1]表九之二（需明确收支对象级次的录入表）'!E$7:E$9*(LEFT('[1]表九之二（需明确收支对象级次的录入表）'!$B$7:$B$9,LEN($H68))=$H68))+SUMPRODUCT('[1]表九之三（其它收支录入表）'!E$6:E$282*(LEFT('[1]表九之三（其它收支录入表）'!$B$6:$B$282,LEN($H68))=$H68))</f>
        <v>0</v>
      </c>
      <c r="L68" s="104">
        <f>SUMPRODUCT('[1]表九之二（需明确收支对象级次的录入表）'!I$7:I$9*(LEFT('[1]表九之二（需明确收支对象级次的录入表）'!$B$7:$B$9,LEN($H68))=$H68))+SUMPRODUCT('[1]表九之三（其它收支录入表）'!F$6:F$282*(LEFT('[1]表九之三（其它收支录入表）'!$B$6:$B$282,LEN($H68))=$H68))</f>
        <v>0</v>
      </c>
      <c r="M68" s="108" t="str">
        <f t="shared" si="2"/>
        <v/>
      </c>
      <c r="N68" s="108" t="str">
        <f t="shared" si="3"/>
        <v/>
      </c>
    </row>
    <row r="69" s="86" customFormat="1" ht="17.1" customHeight="1" spans="1:14">
      <c r="A69" s="100"/>
      <c r="B69" s="100"/>
      <c r="C69" s="102"/>
      <c r="D69" s="104"/>
      <c r="E69" s="104"/>
      <c r="F69" s="106"/>
      <c r="G69" s="106"/>
      <c r="H69" s="100" t="s">
        <v>1553</v>
      </c>
      <c r="I69" s="100" t="s">
        <v>1554</v>
      </c>
      <c r="J69" s="102">
        <f>SUMPRODUCT('[1]表九之二（需明确收支对象级次的录入表）'!D$7:D$9*(LEFT('[1]表九之二（需明确收支对象级次的录入表）'!$B$7:$B$9,LEN($H69))=$H69))+SUMPRODUCT('[1]表九之三（其它收支录入表）'!D$6:D$282*(LEFT('[1]表九之三（其它收支录入表）'!$B$6:$B$282,LEN($H69))=$H69))</f>
        <v>0</v>
      </c>
      <c r="K69" s="104">
        <f>SUMPRODUCT('[1]表九之二（需明确收支对象级次的录入表）'!E$7:E$9*(LEFT('[1]表九之二（需明确收支对象级次的录入表）'!$B$7:$B$9,LEN($H69))=$H69))+SUMPRODUCT('[1]表九之三（其它收支录入表）'!E$6:E$282*(LEFT('[1]表九之三（其它收支录入表）'!$B$6:$B$282,LEN($H69))=$H69))</f>
        <v>0</v>
      </c>
      <c r="L69" s="104">
        <f>SUMPRODUCT('[1]表九之二（需明确收支对象级次的录入表）'!I$7:I$9*(LEFT('[1]表九之二（需明确收支对象级次的录入表）'!$B$7:$B$9,LEN($H69))=$H69))+SUMPRODUCT('[1]表九之三（其它收支录入表）'!F$6:F$282*(LEFT('[1]表九之三（其它收支录入表）'!$B$6:$B$282,LEN($H69))=$H69))</f>
        <v>0</v>
      </c>
      <c r="M69" s="108" t="str">
        <f t="shared" si="2"/>
        <v/>
      </c>
      <c r="N69" s="108" t="str">
        <f t="shared" si="3"/>
        <v/>
      </c>
    </row>
    <row r="70" s="86" customFormat="1" ht="17.1" customHeight="1" spans="1:14">
      <c r="A70" s="100"/>
      <c r="B70" s="100"/>
      <c r="C70" s="102"/>
      <c r="D70" s="104"/>
      <c r="E70" s="104"/>
      <c r="F70" s="106"/>
      <c r="G70" s="106"/>
      <c r="H70" s="100" t="s">
        <v>1555</v>
      </c>
      <c r="I70" s="100" t="s">
        <v>1556</v>
      </c>
      <c r="J70" s="102">
        <f>SUMPRODUCT('[1]表九之二（需明确收支对象级次的录入表）'!D$7:D$9*(LEFT('[1]表九之二（需明确收支对象级次的录入表）'!$B$7:$B$9,LEN($H70))=$H70))+SUMPRODUCT('[1]表九之三（其它收支录入表）'!D$6:D$282*(LEFT('[1]表九之三（其它收支录入表）'!$B$6:$B$282,LEN($H70))=$H70))</f>
        <v>0</v>
      </c>
      <c r="K70" s="102">
        <f>SUMPRODUCT('[1]表九之二（需明确收支对象级次的录入表）'!E$7:E$9*(LEFT('[1]表九之二（需明确收支对象级次的录入表）'!$B$7:$B$9,LEN($H70))=$H70))+SUMPRODUCT('[1]表九之三（其它收支录入表）'!E$6:E$282*(LEFT('[1]表九之三（其它收支录入表）'!$B$6:$B$282,LEN($H70))=$H70))</f>
        <v>0</v>
      </c>
      <c r="L70" s="102">
        <f>SUMPRODUCT('[1]表九之二（需明确收支对象级次的录入表）'!I$7:I$9*(LEFT('[1]表九之二（需明确收支对象级次的录入表）'!$B$7:$B$9,LEN($H70))=$H70))+SUMPRODUCT('[1]表九之三（其它收支录入表）'!F$6:F$282*(LEFT('[1]表九之三（其它收支录入表）'!$B$6:$B$282,LEN($H70))=$H70))</f>
        <v>0</v>
      </c>
      <c r="M70" s="108" t="str">
        <f t="shared" si="2"/>
        <v/>
      </c>
      <c r="N70" s="108" t="str">
        <f t="shared" si="3"/>
        <v/>
      </c>
    </row>
    <row r="71" s="86" customFormat="1" ht="17.1" customHeight="1" spans="1:14">
      <c r="A71" s="100"/>
      <c r="B71" s="100"/>
      <c r="C71" s="102"/>
      <c r="D71" s="104"/>
      <c r="E71" s="104"/>
      <c r="F71" s="106"/>
      <c r="G71" s="106"/>
      <c r="H71" s="100" t="s">
        <v>1557</v>
      </c>
      <c r="I71" s="100" t="s">
        <v>1558</v>
      </c>
      <c r="J71" s="102">
        <f>SUMPRODUCT('[1]表九之二（需明确收支对象级次的录入表）'!D$7:D$9*(LEFT('[1]表九之二（需明确收支对象级次的录入表）'!$B$7:$B$9,LEN($H71))=$H71))+SUMPRODUCT('[1]表九之三（其它收支录入表）'!D$6:D$282*(LEFT('[1]表九之三（其它收支录入表）'!$B$6:$B$282,LEN($H71))=$H71))</f>
        <v>0</v>
      </c>
      <c r="K71" s="104">
        <f>SUMPRODUCT('[1]表九之二（需明确收支对象级次的录入表）'!E$7:E$9*(LEFT('[1]表九之二（需明确收支对象级次的录入表）'!$B$7:$B$9,LEN($H71))=$H71))+SUMPRODUCT('[1]表九之三（其它收支录入表）'!E$6:E$282*(LEFT('[1]表九之三（其它收支录入表）'!$B$6:$B$282,LEN($H71))=$H71))</f>
        <v>0</v>
      </c>
      <c r="L71" s="104">
        <f>SUMPRODUCT('[1]表九之二（需明确收支对象级次的录入表）'!I$7:I$9*(LEFT('[1]表九之二（需明确收支对象级次的录入表）'!$B$7:$B$9,LEN($H71))=$H71))+SUMPRODUCT('[1]表九之三（其它收支录入表）'!F$6:F$282*(LEFT('[1]表九之三（其它收支录入表）'!$B$6:$B$282,LEN($H71))=$H71))</f>
        <v>0</v>
      </c>
      <c r="M71" s="108" t="str">
        <f t="shared" ref="M71:M134" si="8">IFERROR($L71/J71,"")</f>
        <v/>
      </c>
      <c r="N71" s="108" t="str">
        <f t="shared" ref="N71:N134" si="9">IFERROR($L71/K71,"")</f>
        <v/>
      </c>
    </row>
    <row r="72" s="86" customFormat="1" ht="17.1" customHeight="1" spans="1:14">
      <c r="A72" s="100"/>
      <c r="B72" s="100"/>
      <c r="C72" s="102"/>
      <c r="D72" s="104"/>
      <c r="E72" s="104"/>
      <c r="F72" s="106"/>
      <c r="G72" s="106"/>
      <c r="H72" s="100" t="s">
        <v>1559</v>
      </c>
      <c r="I72" s="100" t="s">
        <v>1560</v>
      </c>
      <c r="J72" s="102">
        <f>SUMPRODUCT('[1]表九之二（需明确收支对象级次的录入表）'!D$7:D$9*(LEFT('[1]表九之二（需明确收支对象级次的录入表）'!$B$7:$B$9,LEN($H72))=$H72))+SUMPRODUCT('[1]表九之三（其它收支录入表）'!D$6:D$282*(LEFT('[1]表九之三（其它收支录入表）'!$B$6:$B$282,LEN($H72))=$H72))</f>
        <v>0</v>
      </c>
      <c r="K72" s="104">
        <f>SUMPRODUCT('[1]表九之二（需明确收支对象级次的录入表）'!E$7:E$9*(LEFT('[1]表九之二（需明确收支对象级次的录入表）'!$B$7:$B$9,LEN($H72))=$H72))+SUMPRODUCT('[1]表九之三（其它收支录入表）'!E$6:E$282*(LEFT('[1]表九之三（其它收支录入表）'!$B$6:$B$282,LEN($H72))=$H72))</f>
        <v>0</v>
      </c>
      <c r="L72" s="104">
        <f>SUMPRODUCT('[1]表九之二（需明确收支对象级次的录入表）'!I$7:I$9*(LEFT('[1]表九之二（需明确收支对象级次的录入表）'!$B$7:$B$9,LEN($H72))=$H72))+SUMPRODUCT('[1]表九之三（其它收支录入表）'!F$6:F$282*(LEFT('[1]表九之三（其它收支录入表）'!$B$6:$B$282,LEN($H72))=$H72))</f>
        <v>0</v>
      </c>
      <c r="M72" s="108" t="str">
        <f t="shared" si="8"/>
        <v/>
      </c>
      <c r="N72" s="108" t="str">
        <f t="shared" si="9"/>
        <v/>
      </c>
    </row>
    <row r="73" s="86" customFormat="1" ht="17.1" customHeight="1" spans="1:14">
      <c r="A73" s="100"/>
      <c r="B73" s="100"/>
      <c r="C73" s="102"/>
      <c r="D73" s="104"/>
      <c r="E73" s="104"/>
      <c r="F73" s="106"/>
      <c r="G73" s="106"/>
      <c r="H73" s="100" t="s">
        <v>1561</v>
      </c>
      <c r="I73" s="100" t="s">
        <v>1562</v>
      </c>
      <c r="J73" s="102">
        <f>SUMPRODUCT('[1]表九之二（需明确收支对象级次的录入表）'!D$7:D$9*(LEFT('[1]表九之二（需明确收支对象级次的录入表）'!$B$7:$B$9,LEN($H73))=$H73))+SUMPRODUCT('[1]表九之三（其它收支录入表）'!D$6:D$282*(LEFT('[1]表九之三（其它收支录入表）'!$B$6:$B$282,LEN($H73))=$H73))</f>
        <v>0</v>
      </c>
      <c r="K73" s="104">
        <f>SUMPRODUCT('[1]表九之二（需明确收支对象级次的录入表）'!E$7:E$9*(LEFT('[1]表九之二（需明确收支对象级次的录入表）'!$B$7:$B$9,LEN($H73))=$H73))+SUMPRODUCT('[1]表九之三（其它收支录入表）'!E$6:E$282*(LEFT('[1]表九之三（其它收支录入表）'!$B$6:$B$282,LEN($H73))=$H73))</f>
        <v>0</v>
      </c>
      <c r="L73" s="104">
        <f>SUMPRODUCT('[1]表九之二（需明确收支对象级次的录入表）'!I$7:I$9*(LEFT('[1]表九之二（需明确收支对象级次的录入表）'!$B$7:$B$9,LEN($H73))=$H73))+SUMPRODUCT('[1]表九之三（其它收支录入表）'!F$6:F$282*(LEFT('[1]表九之三（其它收支录入表）'!$B$6:$B$282,LEN($H73))=$H73))</f>
        <v>0</v>
      </c>
      <c r="M73" s="108" t="str">
        <f t="shared" si="8"/>
        <v/>
      </c>
      <c r="N73" s="108" t="str">
        <f t="shared" si="9"/>
        <v/>
      </c>
    </row>
    <row r="74" s="86" customFormat="1" ht="17.1" customHeight="1" spans="1:14">
      <c r="A74" s="100"/>
      <c r="B74" s="100"/>
      <c r="C74" s="102"/>
      <c r="D74" s="104"/>
      <c r="E74" s="104"/>
      <c r="F74" s="106"/>
      <c r="G74" s="106"/>
      <c r="H74" s="100" t="s">
        <v>1563</v>
      </c>
      <c r="I74" s="100" t="s">
        <v>1564</v>
      </c>
      <c r="J74" s="102">
        <f>SUMPRODUCT('[1]表九之二（需明确收支对象级次的录入表）'!D$7:D$9*(LEFT('[1]表九之二（需明确收支对象级次的录入表）'!$B$7:$B$9,LEN($H74))=$H74))+SUMPRODUCT('[1]表九之三（其它收支录入表）'!D$6:D$282*(LEFT('[1]表九之三（其它收支录入表）'!$B$6:$B$282,LEN($H74))=$H74))</f>
        <v>0</v>
      </c>
      <c r="K74" s="102">
        <f>SUMPRODUCT('[1]表九之二（需明确收支对象级次的录入表）'!E$7:E$9*(LEFT('[1]表九之二（需明确收支对象级次的录入表）'!$B$7:$B$9,LEN($H74))=$H74))+SUMPRODUCT('[1]表九之三（其它收支录入表）'!E$6:E$282*(LEFT('[1]表九之三（其它收支录入表）'!$B$6:$B$282,LEN($H74))=$H74))</f>
        <v>0</v>
      </c>
      <c r="L74" s="102">
        <f>SUMPRODUCT('[1]表九之二（需明确收支对象级次的录入表）'!I$7:I$9*(LEFT('[1]表九之二（需明确收支对象级次的录入表）'!$B$7:$B$9,LEN($H74))=$H74))+SUMPRODUCT('[1]表九之三（其它收支录入表）'!F$6:F$282*(LEFT('[1]表九之三（其它收支录入表）'!$B$6:$B$282,LEN($H74))=$H74))</f>
        <v>0</v>
      </c>
      <c r="M74" s="108" t="str">
        <f t="shared" si="8"/>
        <v/>
      </c>
      <c r="N74" s="108" t="str">
        <f t="shared" si="9"/>
        <v/>
      </c>
    </row>
    <row r="75" s="86" customFormat="1" ht="17.1" customHeight="1" spans="1:14">
      <c r="A75" s="100"/>
      <c r="B75" s="100"/>
      <c r="C75" s="102"/>
      <c r="D75" s="104"/>
      <c r="E75" s="104"/>
      <c r="F75" s="106"/>
      <c r="G75" s="106"/>
      <c r="H75" s="100" t="s">
        <v>1565</v>
      </c>
      <c r="I75" s="100" t="s">
        <v>1479</v>
      </c>
      <c r="J75" s="102">
        <f>SUMPRODUCT('[1]表九之二（需明确收支对象级次的录入表）'!D$7:D$9*(LEFT('[1]表九之二（需明确收支对象级次的录入表）'!$B$7:$B$9,LEN($H75))=$H75))+SUMPRODUCT('[1]表九之三（其它收支录入表）'!D$6:D$282*(LEFT('[1]表九之三（其它收支录入表）'!$B$6:$B$282,LEN($H75))=$H75))</f>
        <v>0</v>
      </c>
      <c r="K75" s="104">
        <f>SUMPRODUCT('[1]表九之二（需明确收支对象级次的录入表）'!E$7:E$9*(LEFT('[1]表九之二（需明确收支对象级次的录入表）'!$B$7:$B$9,LEN($H75))=$H75))+SUMPRODUCT('[1]表九之三（其它收支录入表）'!E$6:E$282*(LEFT('[1]表九之三（其它收支录入表）'!$B$6:$B$282,LEN($H75))=$H75))</f>
        <v>0</v>
      </c>
      <c r="L75" s="104">
        <f>SUMPRODUCT('[1]表九之二（需明确收支对象级次的录入表）'!I$7:I$9*(LEFT('[1]表九之二（需明确收支对象级次的录入表）'!$B$7:$B$9,LEN($H75))=$H75))+SUMPRODUCT('[1]表九之三（其它收支录入表）'!F$6:F$282*(LEFT('[1]表九之三（其它收支录入表）'!$B$6:$B$282,LEN($H75))=$H75))</f>
        <v>0</v>
      </c>
      <c r="M75" s="108" t="str">
        <f t="shared" si="8"/>
        <v/>
      </c>
      <c r="N75" s="108" t="str">
        <f t="shared" si="9"/>
        <v/>
      </c>
    </row>
    <row r="76" s="86" customFormat="1" ht="17.1" customHeight="1" spans="1:14">
      <c r="A76" s="100"/>
      <c r="B76" s="100"/>
      <c r="C76" s="102"/>
      <c r="D76" s="104"/>
      <c r="E76" s="104"/>
      <c r="F76" s="106"/>
      <c r="G76" s="106"/>
      <c r="H76" s="100" t="s">
        <v>1566</v>
      </c>
      <c r="I76" s="100" t="s">
        <v>1483</v>
      </c>
      <c r="J76" s="102">
        <f>SUMPRODUCT('[1]表九之二（需明确收支对象级次的录入表）'!D$7:D$9*(LEFT('[1]表九之二（需明确收支对象级次的录入表）'!$B$7:$B$9,LEN($H76))=$H76))+SUMPRODUCT('[1]表九之三（其它收支录入表）'!D$6:D$282*(LEFT('[1]表九之三（其它收支录入表）'!$B$6:$B$282,LEN($H76))=$H76))</f>
        <v>0</v>
      </c>
      <c r="K76" s="104">
        <f>SUMPRODUCT('[1]表九之二（需明确收支对象级次的录入表）'!E$7:E$9*(LEFT('[1]表九之二（需明确收支对象级次的录入表）'!$B$7:$B$9,LEN($H76))=$H76))+SUMPRODUCT('[1]表九之三（其它收支录入表）'!E$6:E$282*(LEFT('[1]表九之三（其它收支录入表）'!$B$6:$B$282,LEN($H76))=$H76))</f>
        <v>0</v>
      </c>
      <c r="L76" s="104">
        <f>SUMPRODUCT('[1]表九之二（需明确收支对象级次的录入表）'!I$7:I$9*(LEFT('[1]表九之二（需明确收支对象级次的录入表）'!$B$7:$B$9,LEN($H76))=$H76))+SUMPRODUCT('[1]表九之三（其它收支录入表）'!F$6:F$282*(LEFT('[1]表九之三（其它收支录入表）'!$B$6:$B$282,LEN($H76))=$H76))</f>
        <v>0</v>
      </c>
      <c r="M76" s="108" t="str">
        <f t="shared" si="8"/>
        <v/>
      </c>
      <c r="N76" s="108" t="str">
        <f t="shared" si="9"/>
        <v/>
      </c>
    </row>
    <row r="77" s="86" customFormat="1" ht="17.1" customHeight="1" spans="1:14">
      <c r="A77" s="100"/>
      <c r="B77" s="100"/>
      <c r="C77" s="102"/>
      <c r="D77" s="104"/>
      <c r="E77" s="104"/>
      <c r="F77" s="106"/>
      <c r="G77" s="106"/>
      <c r="H77" s="100" t="s">
        <v>1567</v>
      </c>
      <c r="I77" s="100" t="s">
        <v>1568</v>
      </c>
      <c r="J77" s="102">
        <f>SUMPRODUCT('[1]表九之二（需明确收支对象级次的录入表）'!D$7:D$9*(LEFT('[1]表九之二（需明确收支对象级次的录入表）'!$B$7:$B$9,LEN($H77))=$H77))+SUMPRODUCT('[1]表九之三（其它收支录入表）'!D$6:D$282*(LEFT('[1]表九之三（其它收支录入表）'!$B$6:$B$282,LEN($H77))=$H77))</f>
        <v>0</v>
      </c>
      <c r="K77" s="104">
        <f>SUMPRODUCT('[1]表九之二（需明确收支对象级次的录入表）'!E$7:E$9*(LEFT('[1]表九之二（需明确收支对象级次的录入表）'!$B$7:$B$9,LEN($H77))=$H77))+SUMPRODUCT('[1]表九之三（其它收支录入表）'!E$6:E$282*(LEFT('[1]表九之三（其它收支录入表）'!$B$6:$B$282,LEN($H77))=$H77))</f>
        <v>0</v>
      </c>
      <c r="L77" s="104">
        <f>SUMPRODUCT('[1]表九之二（需明确收支对象级次的录入表）'!I$7:I$9*(LEFT('[1]表九之二（需明确收支对象级次的录入表）'!$B$7:$B$9,LEN($H77))=$H77))+SUMPRODUCT('[1]表九之三（其它收支录入表）'!F$6:F$282*(LEFT('[1]表九之三（其它收支录入表）'!$B$6:$B$282,LEN($H77))=$H77))</f>
        <v>0</v>
      </c>
      <c r="M77" s="108" t="str">
        <f t="shared" si="8"/>
        <v/>
      </c>
      <c r="N77" s="108" t="str">
        <f t="shared" si="9"/>
        <v/>
      </c>
    </row>
    <row r="78" s="86" customFormat="1" ht="17.1" customHeight="1" spans="1:14">
      <c r="A78" s="100"/>
      <c r="B78" s="100"/>
      <c r="C78" s="102"/>
      <c r="D78" s="104"/>
      <c r="E78" s="104"/>
      <c r="F78" s="106"/>
      <c r="G78" s="106"/>
      <c r="H78" s="100" t="s">
        <v>1569</v>
      </c>
      <c r="I78" s="100" t="s">
        <v>1570</v>
      </c>
      <c r="J78" s="102">
        <f>SUMPRODUCT('[1]表九之二（需明确收支对象级次的录入表）'!D$7:D$9*(LEFT('[1]表九之二（需明确收支对象级次的录入表）'!$B$7:$B$9,LEN($H78))=$H78))+SUMPRODUCT('[1]表九之三（其它收支录入表）'!D$6:D$282*(LEFT('[1]表九之三（其它收支录入表）'!$B$6:$B$282,LEN($H78))=$H78))</f>
        <v>0</v>
      </c>
      <c r="K78" s="102">
        <f>SUMPRODUCT('[1]表九之二（需明确收支对象级次的录入表）'!E$7:E$9*(LEFT('[1]表九之二（需明确收支对象级次的录入表）'!$B$7:$B$9,LEN($H78))=$H78))+SUMPRODUCT('[1]表九之三（其它收支录入表）'!E$6:E$282*(LEFT('[1]表九之三（其它收支录入表）'!$B$6:$B$282,LEN($H78))=$H78))</f>
        <v>0</v>
      </c>
      <c r="L78" s="102">
        <f>SUMPRODUCT('[1]表九之二（需明确收支对象级次的录入表）'!I$7:I$9*(LEFT('[1]表九之二（需明确收支对象级次的录入表）'!$B$7:$B$9,LEN($H78))=$H78))+SUMPRODUCT('[1]表九之三（其它收支录入表）'!F$6:F$282*(LEFT('[1]表九之三（其它收支录入表）'!$B$6:$B$282,LEN($H78))=$H78))</f>
        <v>0</v>
      </c>
      <c r="M78" s="108" t="str">
        <f t="shared" si="8"/>
        <v/>
      </c>
      <c r="N78" s="108" t="str">
        <f t="shared" si="9"/>
        <v/>
      </c>
    </row>
    <row r="79" s="86" customFormat="1" ht="17.1" customHeight="1" spans="1:14">
      <c r="A79" s="100"/>
      <c r="B79" s="100"/>
      <c r="C79" s="102"/>
      <c r="D79" s="104"/>
      <c r="E79" s="104"/>
      <c r="F79" s="106"/>
      <c r="G79" s="106"/>
      <c r="H79" s="100" t="s">
        <v>1571</v>
      </c>
      <c r="I79" s="100" t="s">
        <v>1479</v>
      </c>
      <c r="J79" s="102">
        <f>SUMPRODUCT('[1]表九之二（需明确收支对象级次的录入表）'!D$7:D$9*(LEFT('[1]表九之二（需明确收支对象级次的录入表）'!$B$7:$B$9,LEN($H79))=$H79))+SUMPRODUCT('[1]表九之三（其它收支录入表）'!D$6:D$282*(LEFT('[1]表九之三（其它收支录入表）'!$B$6:$B$282,LEN($H79))=$H79))</f>
        <v>0</v>
      </c>
      <c r="K79" s="104">
        <f>SUMPRODUCT('[1]表九之二（需明确收支对象级次的录入表）'!E$7:E$9*(LEFT('[1]表九之二（需明确收支对象级次的录入表）'!$B$7:$B$9,LEN($H79))=$H79))+SUMPRODUCT('[1]表九之三（其它收支录入表）'!E$6:E$282*(LEFT('[1]表九之三（其它收支录入表）'!$B$6:$B$282,LEN($H79))=$H79))</f>
        <v>0</v>
      </c>
      <c r="L79" s="104">
        <f>SUMPRODUCT('[1]表九之二（需明确收支对象级次的录入表）'!I$7:I$9*(LEFT('[1]表九之二（需明确收支对象级次的录入表）'!$B$7:$B$9,LEN($H79))=$H79))+SUMPRODUCT('[1]表九之三（其它收支录入表）'!F$6:F$282*(LEFT('[1]表九之三（其它收支录入表）'!$B$6:$B$282,LEN($H79))=$H79))</f>
        <v>0</v>
      </c>
      <c r="M79" s="108" t="str">
        <f t="shared" si="8"/>
        <v/>
      </c>
      <c r="N79" s="108" t="str">
        <f t="shared" si="9"/>
        <v/>
      </c>
    </row>
    <row r="80" s="86" customFormat="1" ht="17.1" customHeight="1" spans="1:14">
      <c r="A80" s="100"/>
      <c r="B80" s="100"/>
      <c r="C80" s="102"/>
      <c r="D80" s="104"/>
      <c r="E80" s="104"/>
      <c r="F80" s="106"/>
      <c r="G80" s="106"/>
      <c r="H80" s="100" t="s">
        <v>1572</v>
      </c>
      <c r="I80" s="100" t="s">
        <v>1483</v>
      </c>
      <c r="J80" s="102">
        <f>SUMPRODUCT('[1]表九之二（需明确收支对象级次的录入表）'!D$7:D$9*(LEFT('[1]表九之二（需明确收支对象级次的录入表）'!$B$7:$B$9,LEN($H80))=$H80))+SUMPRODUCT('[1]表九之三（其它收支录入表）'!D$6:D$282*(LEFT('[1]表九之三（其它收支录入表）'!$B$6:$B$282,LEN($H80))=$H80))</f>
        <v>0</v>
      </c>
      <c r="K80" s="104">
        <f>SUMPRODUCT('[1]表九之二（需明确收支对象级次的录入表）'!E$7:E$9*(LEFT('[1]表九之二（需明确收支对象级次的录入表）'!$B$7:$B$9,LEN($H80))=$H80))+SUMPRODUCT('[1]表九之三（其它收支录入表）'!E$6:E$282*(LEFT('[1]表九之三（其它收支录入表）'!$B$6:$B$282,LEN($H80))=$H80))</f>
        <v>0</v>
      </c>
      <c r="L80" s="104">
        <f>SUMPRODUCT('[1]表九之二（需明确收支对象级次的录入表）'!I$7:I$9*(LEFT('[1]表九之二（需明确收支对象级次的录入表）'!$B$7:$B$9,LEN($H80))=$H80))+SUMPRODUCT('[1]表九之三（其它收支录入表）'!F$6:F$282*(LEFT('[1]表九之三（其它收支录入表）'!$B$6:$B$282,LEN($H80))=$H80))</f>
        <v>0</v>
      </c>
      <c r="M80" s="108" t="str">
        <f t="shared" si="8"/>
        <v/>
      </c>
      <c r="N80" s="108" t="str">
        <f t="shared" si="9"/>
        <v/>
      </c>
    </row>
    <row r="81" s="86" customFormat="1" ht="17.1" customHeight="1" spans="1:14">
      <c r="A81" s="100"/>
      <c r="B81" s="100"/>
      <c r="C81" s="102"/>
      <c r="D81" s="104"/>
      <c r="E81" s="104"/>
      <c r="F81" s="106"/>
      <c r="G81" s="106"/>
      <c r="H81" s="100" t="s">
        <v>1573</v>
      </c>
      <c r="I81" s="100" t="s">
        <v>1574</v>
      </c>
      <c r="J81" s="102">
        <f>SUMPRODUCT('[1]表九之二（需明确收支对象级次的录入表）'!D$7:D$9*(LEFT('[1]表九之二（需明确收支对象级次的录入表）'!$B$7:$B$9,LEN($H81))=$H81))+SUMPRODUCT('[1]表九之三（其它收支录入表）'!D$6:D$282*(LEFT('[1]表九之三（其它收支录入表）'!$B$6:$B$282,LEN($H81))=$H81))</f>
        <v>0</v>
      </c>
      <c r="K81" s="104">
        <f>SUMPRODUCT('[1]表九之二（需明确收支对象级次的录入表）'!E$7:E$9*(LEFT('[1]表九之二（需明确收支对象级次的录入表）'!$B$7:$B$9,LEN($H81))=$H81))+SUMPRODUCT('[1]表九之三（其它收支录入表）'!E$6:E$282*(LEFT('[1]表九之三（其它收支录入表）'!$B$6:$B$282,LEN($H81))=$H81))</f>
        <v>0</v>
      </c>
      <c r="L81" s="104">
        <f>SUMPRODUCT('[1]表九之二（需明确收支对象级次的录入表）'!I$7:I$9*(LEFT('[1]表九之二（需明确收支对象级次的录入表）'!$B$7:$B$9,LEN($H81))=$H81))+SUMPRODUCT('[1]表九之三（其它收支录入表）'!F$6:F$282*(LEFT('[1]表九之三（其它收支录入表）'!$B$6:$B$282,LEN($H81))=$H81))</f>
        <v>0</v>
      </c>
      <c r="M81" s="108" t="str">
        <f t="shared" si="8"/>
        <v/>
      </c>
      <c r="N81" s="108" t="str">
        <f t="shared" si="9"/>
        <v/>
      </c>
    </row>
    <row r="82" s="86" customFormat="1" ht="17.1" customHeight="1" spans="1:14">
      <c r="A82" s="100"/>
      <c r="B82" s="100"/>
      <c r="C82" s="102"/>
      <c r="D82" s="104"/>
      <c r="E82" s="104"/>
      <c r="F82" s="106"/>
      <c r="G82" s="106"/>
      <c r="H82" s="100" t="s">
        <v>1575</v>
      </c>
      <c r="I82" s="100" t="s">
        <v>1576</v>
      </c>
      <c r="J82" s="102">
        <f>SUMPRODUCT('[1]表九之二（需明确收支对象级次的录入表）'!D$7:D$9*(LEFT('[1]表九之二（需明确收支对象级次的录入表）'!$B$7:$B$9,LEN($H82))=$H82))+SUMPRODUCT('[1]表九之三（其它收支录入表）'!D$6:D$282*(LEFT('[1]表九之三（其它收支录入表）'!$B$6:$B$282,LEN($H82))=$H82))</f>
        <v>0</v>
      </c>
      <c r="K82" s="102">
        <f>SUMPRODUCT('[1]表九之二（需明确收支对象级次的录入表）'!E$7:E$9*(LEFT('[1]表九之二（需明确收支对象级次的录入表）'!$B$7:$B$9,LEN($H82))=$H82))+SUMPRODUCT('[1]表九之三（其它收支录入表）'!E$6:E$282*(LEFT('[1]表九之三（其它收支录入表）'!$B$6:$B$282,LEN($H82))=$H82))</f>
        <v>0</v>
      </c>
      <c r="L82" s="102">
        <f>SUMPRODUCT('[1]表九之二（需明确收支对象级次的录入表）'!I$7:I$9*(LEFT('[1]表九之二（需明确收支对象级次的录入表）'!$B$7:$B$9,LEN($H82))=$H82))+SUMPRODUCT('[1]表九之三（其它收支录入表）'!F$6:F$282*(LEFT('[1]表九之三（其它收支录入表）'!$B$6:$B$282,LEN($H82))=$H82))</f>
        <v>0</v>
      </c>
      <c r="M82" s="108" t="str">
        <f t="shared" si="8"/>
        <v/>
      </c>
      <c r="N82" s="108" t="str">
        <f t="shared" si="9"/>
        <v/>
      </c>
    </row>
    <row r="83" s="86" customFormat="1" ht="17.1" customHeight="1" spans="1:14">
      <c r="A83" s="100"/>
      <c r="B83" s="100"/>
      <c r="C83" s="102"/>
      <c r="D83" s="104"/>
      <c r="E83" s="104"/>
      <c r="F83" s="106"/>
      <c r="G83" s="106"/>
      <c r="H83" s="100" t="s">
        <v>1577</v>
      </c>
      <c r="I83" s="100" t="s">
        <v>1546</v>
      </c>
      <c r="J83" s="102">
        <f>SUMPRODUCT('[1]表九之二（需明确收支对象级次的录入表）'!D$7:D$9*(LEFT('[1]表九之二（需明确收支对象级次的录入表）'!$B$7:$B$9,LEN($H83))=$H83))+SUMPRODUCT('[1]表九之三（其它收支录入表）'!D$6:D$282*(LEFT('[1]表九之三（其它收支录入表）'!$B$6:$B$282,LEN($H83))=$H83))</f>
        <v>0</v>
      </c>
      <c r="K83" s="104">
        <f>SUMPRODUCT('[1]表九之二（需明确收支对象级次的录入表）'!E$7:E$9*(LEFT('[1]表九之二（需明确收支对象级次的录入表）'!$B$7:$B$9,LEN($H83))=$H83))+SUMPRODUCT('[1]表九之三（其它收支录入表）'!E$6:E$282*(LEFT('[1]表九之三（其它收支录入表）'!$B$6:$B$282,LEN($H83))=$H83))</f>
        <v>0</v>
      </c>
      <c r="L83" s="104">
        <f>SUMPRODUCT('[1]表九之二（需明确收支对象级次的录入表）'!I$7:I$9*(LEFT('[1]表九之二（需明确收支对象级次的录入表）'!$B$7:$B$9,LEN($H83))=$H83))+SUMPRODUCT('[1]表九之三（其它收支录入表）'!F$6:F$282*(LEFT('[1]表九之三（其它收支录入表）'!$B$6:$B$282,LEN($H83))=$H83))</f>
        <v>0</v>
      </c>
      <c r="M83" s="108" t="str">
        <f t="shared" si="8"/>
        <v/>
      </c>
      <c r="N83" s="108" t="str">
        <f t="shared" si="9"/>
        <v/>
      </c>
    </row>
    <row r="84" s="86" customFormat="1" ht="17.1" customHeight="1" spans="1:14">
      <c r="A84" s="100"/>
      <c r="B84" s="100"/>
      <c r="C84" s="102"/>
      <c r="D84" s="104"/>
      <c r="E84" s="104"/>
      <c r="F84" s="106"/>
      <c r="G84" s="106"/>
      <c r="H84" s="100" t="s">
        <v>1578</v>
      </c>
      <c r="I84" s="100" t="s">
        <v>1548</v>
      </c>
      <c r="J84" s="102">
        <f>SUMPRODUCT('[1]表九之二（需明确收支对象级次的录入表）'!D$7:D$9*(LEFT('[1]表九之二（需明确收支对象级次的录入表）'!$B$7:$B$9,LEN($H84))=$H84))+SUMPRODUCT('[1]表九之三（其它收支录入表）'!D$6:D$282*(LEFT('[1]表九之三（其它收支录入表）'!$B$6:$B$282,LEN($H84))=$H84))</f>
        <v>0</v>
      </c>
      <c r="K84" s="104">
        <f>SUMPRODUCT('[1]表九之二（需明确收支对象级次的录入表）'!E$7:E$9*(LEFT('[1]表九之二（需明确收支对象级次的录入表）'!$B$7:$B$9,LEN($H84))=$H84))+SUMPRODUCT('[1]表九之三（其它收支录入表）'!E$6:E$282*(LEFT('[1]表九之三（其它收支录入表）'!$B$6:$B$282,LEN($H84))=$H84))</f>
        <v>0</v>
      </c>
      <c r="L84" s="104">
        <f>SUMPRODUCT('[1]表九之二（需明确收支对象级次的录入表）'!I$7:I$9*(LEFT('[1]表九之二（需明确收支对象级次的录入表）'!$B$7:$B$9,LEN($H84))=$H84))+SUMPRODUCT('[1]表九之三（其它收支录入表）'!F$6:F$282*(LEFT('[1]表九之三（其它收支录入表）'!$B$6:$B$282,LEN($H84))=$H84))</f>
        <v>0</v>
      </c>
      <c r="M84" s="108" t="str">
        <f t="shared" si="8"/>
        <v/>
      </c>
      <c r="N84" s="108" t="str">
        <f t="shared" si="9"/>
        <v/>
      </c>
    </row>
    <row r="85" s="86" customFormat="1" ht="17.1" customHeight="1" spans="1:14">
      <c r="A85" s="100"/>
      <c r="B85" s="100"/>
      <c r="C85" s="102"/>
      <c r="D85" s="104"/>
      <c r="E85" s="104"/>
      <c r="F85" s="106"/>
      <c r="G85" s="106"/>
      <c r="H85" s="100" t="s">
        <v>1579</v>
      </c>
      <c r="I85" s="100" t="s">
        <v>1550</v>
      </c>
      <c r="J85" s="102">
        <f>SUMPRODUCT('[1]表九之二（需明确收支对象级次的录入表）'!D$7:D$9*(LEFT('[1]表九之二（需明确收支对象级次的录入表）'!$B$7:$B$9,LEN($H85))=$H85))+SUMPRODUCT('[1]表九之三（其它收支录入表）'!D$6:D$282*(LEFT('[1]表九之三（其它收支录入表）'!$B$6:$B$282,LEN($H85))=$H85))</f>
        <v>0</v>
      </c>
      <c r="K85" s="104">
        <f>SUMPRODUCT('[1]表九之二（需明确收支对象级次的录入表）'!E$7:E$9*(LEFT('[1]表九之二（需明确收支对象级次的录入表）'!$B$7:$B$9,LEN($H85))=$H85))+SUMPRODUCT('[1]表九之三（其它收支录入表）'!E$6:E$282*(LEFT('[1]表九之三（其它收支录入表）'!$B$6:$B$282,LEN($H85))=$H85))</f>
        <v>0</v>
      </c>
      <c r="L85" s="104">
        <f>SUMPRODUCT('[1]表九之二（需明确收支对象级次的录入表）'!I$7:I$9*(LEFT('[1]表九之二（需明确收支对象级次的录入表）'!$B$7:$B$9,LEN($H85))=$H85))+SUMPRODUCT('[1]表九之三（其它收支录入表）'!F$6:F$282*(LEFT('[1]表九之三（其它收支录入表）'!$B$6:$B$282,LEN($H85))=$H85))</f>
        <v>0</v>
      </c>
      <c r="M85" s="108" t="str">
        <f t="shared" si="8"/>
        <v/>
      </c>
      <c r="N85" s="108" t="str">
        <f t="shared" si="9"/>
        <v/>
      </c>
    </row>
    <row r="86" s="86" customFormat="1" ht="17.1" customHeight="1" spans="1:14">
      <c r="A86" s="100"/>
      <c r="B86" s="100"/>
      <c r="C86" s="102"/>
      <c r="D86" s="104"/>
      <c r="E86" s="104"/>
      <c r="F86" s="106"/>
      <c r="G86" s="106"/>
      <c r="H86" s="100" t="s">
        <v>1580</v>
      </c>
      <c r="I86" s="100" t="s">
        <v>1552</v>
      </c>
      <c r="J86" s="102">
        <f>SUMPRODUCT('[1]表九之二（需明确收支对象级次的录入表）'!D$7:D$9*(LEFT('[1]表九之二（需明确收支对象级次的录入表）'!$B$7:$B$9,LEN($H86))=$H86))+SUMPRODUCT('[1]表九之三（其它收支录入表）'!D$6:D$282*(LEFT('[1]表九之三（其它收支录入表）'!$B$6:$B$282,LEN($H86))=$H86))</f>
        <v>0</v>
      </c>
      <c r="K86" s="104">
        <f>SUMPRODUCT('[1]表九之二（需明确收支对象级次的录入表）'!E$7:E$9*(LEFT('[1]表九之二（需明确收支对象级次的录入表）'!$B$7:$B$9,LEN($H86))=$H86))+SUMPRODUCT('[1]表九之三（其它收支录入表）'!E$6:E$282*(LEFT('[1]表九之三（其它收支录入表）'!$B$6:$B$282,LEN($H86))=$H86))</f>
        <v>0</v>
      </c>
      <c r="L86" s="104">
        <f>SUMPRODUCT('[1]表九之二（需明确收支对象级次的录入表）'!I$7:I$9*(LEFT('[1]表九之二（需明确收支对象级次的录入表）'!$B$7:$B$9,LEN($H86))=$H86))+SUMPRODUCT('[1]表九之三（其它收支录入表）'!F$6:F$282*(LEFT('[1]表九之三（其它收支录入表）'!$B$6:$B$282,LEN($H86))=$H86))</f>
        <v>0</v>
      </c>
      <c r="M86" s="108" t="str">
        <f t="shared" si="8"/>
        <v/>
      </c>
      <c r="N86" s="108" t="str">
        <f t="shared" si="9"/>
        <v/>
      </c>
    </row>
    <row r="87" s="86" customFormat="1" ht="17.1" customHeight="1" spans="1:14">
      <c r="A87" s="100"/>
      <c r="B87" s="100"/>
      <c r="C87" s="102"/>
      <c r="D87" s="104"/>
      <c r="E87" s="104"/>
      <c r="F87" s="106"/>
      <c r="G87" s="106"/>
      <c r="H87" s="100" t="s">
        <v>1581</v>
      </c>
      <c r="I87" s="100" t="s">
        <v>1582</v>
      </c>
      <c r="J87" s="102">
        <f>SUMPRODUCT('[1]表九之二（需明确收支对象级次的录入表）'!D$7:D$9*(LEFT('[1]表九之二（需明确收支对象级次的录入表）'!$B$7:$B$9,LEN($H87))=$H87))+SUMPRODUCT('[1]表九之三（其它收支录入表）'!D$6:D$282*(LEFT('[1]表九之三（其它收支录入表）'!$B$6:$B$282,LEN($H87))=$H87))</f>
        <v>0</v>
      </c>
      <c r="K87" s="104">
        <f>SUMPRODUCT('[1]表九之二（需明确收支对象级次的录入表）'!E$7:E$9*(LEFT('[1]表九之二（需明确收支对象级次的录入表）'!$B$7:$B$9,LEN($H87))=$H87))+SUMPRODUCT('[1]表九之三（其它收支录入表）'!E$6:E$282*(LEFT('[1]表九之三（其它收支录入表）'!$B$6:$B$282,LEN($H87))=$H87))</f>
        <v>0</v>
      </c>
      <c r="L87" s="104">
        <f>SUMPRODUCT('[1]表九之二（需明确收支对象级次的录入表）'!I$7:I$9*(LEFT('[1]表九之二（需明确收支对象级次的录入表）'!$B$7:$B$9,LEN($H87))=$H87))+SUMPRODUCT('[1]表九之三（其它收支录入表）'!F$6:F$282*(LEFT('[1]表九之三（其它收支录入表）'!$B$6:$B$282,LEN($H87))=$H87))</f>
        <v>0</v>
      </c>
      <c r="M87" s="108" t="str">
        <f t="shared" si="8"/>
        <v/>
      </c>
      <c r="N87" s="108" t="str">
        <f t="shared" si="9"/>
        <v/>
      </c>
    </row>
    <row r="88" s="86" customFormat="1" ht="17.1" customHeight="1" spans="1:14">
      <c r="A88" s="100"/>
      <c r="B88" s="100"/>
      <c r="C88" s="102"/>
      <c r="D88" s="104"/>
      <c r="E88" s="104"/>
      <c r="F88" s="106"/>
      <c r="G88" s="106"/>
      <c r="H88" s="100" t="s">
        <v>1583</v>
      </c>
      <c r="I88" s="100" t="s">
        <v>1584</v>
      </c>
      <c r="J88" s="102">
        <f>SUMPRODUCT('[1]表九之二（需明确收支对象级次的录入表）'!D$7:D$9*(LEFT('[1]表九之二（需明确收支对象级次的录入表）'!$B$7:$B$9,LEN($H88))=$H88))+SUMPRODUCT('[1]表九之三（其它收支录入表）'!D$6:D$282*(LEFT('[1]表九之三（其它收支录入表）'!$B$6:$B$282,LEN($H88))=$H88))</f>
        <v>0</v>
      </c>
      <c r="K88" s="102">
        <f>SUMPRODUCT('[1]表九之二（需明确收支对象级次的录入表）'!E$7:E$9*(LEFT('[1]表九之二（需明确收支对象级次的录入表）'!$B$7:$B$9,LEN($H88))=$H88))+SUMPRODUCT('[1]表九之三（其它收支录入表）'!E$6:E$282*(LEFT('[1]表九之三（其它收支录入表）'!$B$6:$B$282,LEN($H88))=$H88))</f>
        <v>0</v>
      </c>
      <c r="L88" s="102">
        <f>SUMPRODUCT('[1]表九之二（需明确收支对象级次的录入表）'!I$7:I$9*(LEFT('[1]表九之二（需明确收支对象级次的录入表）'!$B$7:$B$9,LEN($H88))=$H88))+SUMPRODUCT('[1]表九之三（其它收支录入表）'!F$6:F$282*(LEFT('[1]表九之三（其它收支录入表）'!$B$6:$B$282,LEN($H88))=$H88))</f>
        <v>0</v>
      </c>
      <c r="M88" s="108" t="str">
        <f t="shared" si="8"/>
        <v/>
      </c>
      <c r="N88" s="108" t="str">
        <f t="shared" si="9"/>
        <v/>
      </c>
    </row>
    <row r="89" s="86" customFormat="1" ht="17.1" customHeight="1" spans="1:14">
      <c r="A89" s="100"/>
      <c r="B89" s="100"/>
      <c r="C89" s="102"/>
      <c r="D89" s="104"/>
      <c r="E89" s="104"/>
      <c r="F89" s="106"/>
      <c r="G89" s="106"/>
      <c r="H89" s="100" t="s">
        <v>1585</v>
      </c>
      <c r="I89" s="100" t="s">
        <v>1558</v>
      </c>
      <c r="J89" s="102">
        <f>SUMPRODUCT('[1]表九之二（需明确收支对象级次的录入表）'!D$7:D$9*(LEFT('[1]表九之二（需明确收支对象级次的录入表）'!$B$7:$B$9,LEN($H89))=$H89))+SUMPRODUCT('[1]表九之三（其它收支录入表）'!D$6:D$282*(LEFT('[1]表九之三（其它收支录入表）'!$B$6:$B$282,LEN($H89))=$H89))</f>
        <v>0</v>
      </c>
      <c r="K89" s="104">
        <f>SUMPRODUCT('[1]表九之二（需明确收支对象级次的录入表）'!E$7:E$9*(LEFT('[1]表九之二（需明确收支对象级次的录入表）'!$B$7:$B$9,LEN($H89))=$H89))+SUMPRODUCT('[1]表九之三（其它收支录入表）'!E$6:E$282*(LEFT('[1]表九之三（其它收支录入表）'!$B$6:$B$282,LEN($H89))=$H89))</f>
        <v>0</v>
      </c>
      <c r="L89" s="104">
        <f>SUMPRODUCT('[1]表九之二（需明确收支对象级次的录入表）'!I$7:I$9*(LEFT('[1]表九之二（需明确收支对象级次的录入表）'!$B$7:$B$9,LEN($H89))=$H89))+SUMPRODUCT('[1]表九之三（其它收支录入表）'!F$6:F$282*(LEFT('[1]表九之三（其它收支录入表）'!$B$6:$B$282,LEN($H89))=$H89))</f>
        <v>0</v>
      </c>
      <c r="M89" s="108" t="str">
        <f t="shared" si="8"/>
        <v/>
      </c>
      <c r="N89" s="108" t="str">
        <f t="shared" si="9"/>
        <v/>
      </c>
    </row>
    <row r="90" s="86" customFormat="1" ht="17.1" customHeight="1" spans="1:14">
      <c r="A90" s="100"/>
      <c r="B90" s="100"/>
      <c r="C90" s="102"/>
      <c r="D90" s="104"/>
      <c r="E90" s="104"/>
      <c r="F90" s="106"/>
      <c r="G90" s="106"/>
      <c r="H90" s="100" t="s">
        <v>1586</v>
      </c>
      <c r="I90" s="100" t="s">
        <v>1587</v>
      </c>
      <c r="J90" s="102">
        <f>SUMPRODUCT('[1]表九之二（需明确收支对象级次的录入表）'!D$7:D$9*(LEFT('[1]表九之二（需明确收支对象级次的录入表）'!$B$7:$B$9,LEN($H90))=$H90))+SUMPRODUCT('[1]表九之三（其它收支录入表）'!D$6:D$282*(LEFT('[1]表九之三（其它收支录入表）'!$B$6:$B$282,LEN($H90))=$H90))</f>
        <v>0</v>
      </c>
      <c r="K90" s="104">
        <f>SUMPRODUCT('[1]表九之二（需明确收支对象级次的录入表）'!E$7:E$9*(LEFT('[1]表九之二（需明确收支对象级次的录入表）'!$B$7:$B$9,LEN($H90))=$H90))+SUMPRODUCT('[1]表九之三（其它收支录入表）'!E$6:E$282*(LEFT('[1]表九之三（其它收支录入表）'!$B$6:$B$282,LEN($H90))=$H90))</f>
        <v>0</v>
      </c>
      <c r="L90" s="104">
        <f>SUMPRODUCT('[1]表九之二（需明确收支对象级次的录入表）'!I$7:I$9*(LEFT('[1]表九之二（需明确收支对象级次的录入表）'!$B$7:$B$9,LEN($H90))=$H90))+SUMPRODUCT('[1]表九之三（其它收支录入表）'!F$6:F$282*(LEFT('[1]表九之三（其它收支录入表）'!$B$6:$B$282,LEN($H90))=$H90))</f>
        <v>0</v>
      </c>
      <c r="M90" s="108" t="str">
        <f t="shared" si="8"/>
        <v/>
      </c>
      <c r="N90" s="108" t="str">
        <f t="shared" si="9"/>
        <v/>
      </c>
    </row>
    <row r="91" s="86" customFormat="1" ht="17.1" customHeight="1" spans="1:14">
      <c r="A91" s="100"/>
      <c r="B91" s="100"/>
      <c r="C91" s="102"/>
      <c r="D91" s="104"/>
      <c r="E91" s="104"/>
      <c r="F91" s="106"/>
      <c r="G91" s="106"/>
      <c r="H91" s="100" t="s">
        <v>1588</v>
      </c>
      <c r="I91" s="100" t="s">
        <v>1589</v>
      </c>
      <c r="J91" s="102">
        <f>SUMPRODUCT('[1]表九之二（需明确收支对象级次的录入表）'!D$7:D$9*(LEFT('[1]表九之二（需明确收支对象级次的录入表）'!$B$7:$B$9,LEN($H91))=$H91))+SUMPRODUCT('[1]表九之三（其它收支录入表）'!D$6:D$282*(LEFT('[1]表九之三（其它收支录入表）'!$B$6:$B$282,LEN($H91))=$H91))</f>
        <v>0</v>
      </c>
      <c r="K91" s="102">
        <f>SUMPRODUCT('[1]表九之二（需明确收支对象级次的录入表）'!E$7:E$9*(LEFT('[1]表九之二（需明确收支对象级次的录入表）'!$B$7:$B$9,LEN($H91))=$H91))+SUMPRODUCT('[1]表九之三（其它收支录入表）'!E$6:E$282*(LEFT('[1]表九之三（其它收支录入表）'!$B$6:$B$282,LEN($H91))=$H91))</f>
        <v>0</v>
      </c>
      <c r="L91" s="102">
        <f>SUMPRODUCT('[1]表九之二（需明确收支对象级次的录入表）'!I$7:I$9*(LEFT('[1]表九之二（需明确收支对象级次的录入表）'!$B$7:$B$9,LEN($H91))=$H91))+SUMPRODUCT('[1]表九之三（其它收支录入表）'!F$6:F$282*(LEFT('[1]表九之三（其它收支录入表）'!$B$6:$B$282,LEN($H91))=$H91))</f>
        <v>0</v>
      </c>
      <c r="M91" s="108" t="str">
        <f t="shared" si="8"/>
        <v/>
      </c>
      <c r="N91" s="108" t="str">
        <f t="shared" si="9"/>
        <v/>
      </c>
    </row>
    <row r="92" s="86" customFormat="1" ht="17.1" customHeight="1" spans="1:14">
      <c r="A92" s="100"/>
      <c r="B92" s="100"/>
      <c r="C92" s="102"/>
      <c r="D92" s="104"/>
      <c r="E92" s="104"/>
      <c r="F92" s="106"/>
      <c r="G92" s="106"/>
      <c r="H92" s="100" t="s">
        <v>1590</v>
      </c>
      <c r="I92" s="109" t="s">
        <v>1479</v>
      </c>
      <c r="J92" s="102">
        <f>SUMPRODUCT('[1]表九之二（需明确收支对象级次的录入表）'!D$7:D$9*(LEFT('[1]表九之二（需明确收支对象级次的录入表）'!$B$7:$B$9,LEN($H92))=$H92))+SUMPRODUCT('[1]表九之三（其它收支录入表）'!D$6:D$282*(LEFT('[1]表九之三（其它收支录入表）'!$B$6:$B$282,LEN($H92))=$H92))</f>
        <v>0</v>
      </c>
      <c r="K92" s="104">
        <f>SUMPRODUCT('[1]表九之二（需明确收支对象级次的录入表）'!E$7:E$9*(LEFT('[1]表九之二（需明确收支对象级次的录入表）'!$B$7:$B$9,LEN($H92))=$H92))+SUMPRODUCT('[1]表九之三（其它收支录入表）'!E$6:E$282*(LEFT('[1]表九之三（其它收支录入表）'!$B$6:$B$282,LEN($H92))=$H92))</f>
        <v>0</v>
      </c>
      <c r="L92" s="104">
        <f>SUMPRODUCT('[1]表九之二（需明确收支对象级次的录入表）'!I$7:I$9*(LEFT('[1]表九之二（需明确收支对象级次的录入表）'!$B$7:$B$9,LEN($H92))=$H92))+SUMPRODUCT('[1]表九之三（其它收支录入表）'!F$6:F$282*(LEFT('[1]表九之三（其它收支录入表）'!$B$6:$B$282,LEN($H92))=$H92))</f>
        <v>0</v>
      </c>
      <c r="M92" s="108" t="str">
        <f t="shared" si="8"/>
        <v/>
      </c>
      <c r="N92" s="108" t="str">
        <f t="shared" si="9"/>
        <v/>
      </c>
    </row>
    <row r="93" s="86" customFormat="1" ht="17.1" customHeight="1" spans="1:14">
      <c r="A93" s="100"/>
      <c r="B93" s="100"/>
      <c r="C93" s="102"/>
      <c r="D93" s="104"/>
      <c r="E93" s="104"/>
      <c r="F93" s="106"/>
      <c r="G93" s="106"/>
      <c r="H93" s="100" t="s">
        <v>1591</v>
      </c>
      <c r="I93" s="109" t="s">
        <v>1483</v>
      </c>
      <c r="J93" s="102">
        <f>SUMPRODUCT('[1]表九之二（需明确收支对象级次的录入表）'!D$7:D$9*(LEFT('[1]表九之二（需明确收支对象级次的录入表）'!$B$7:$B$9,LEN($H93))=$H93))+SUMPRODUCT('[1]表九之三（其它收支录入表）'!D$6:D$282*(LEFT('[1]表九之三（其它收支录入表）'!$B$6:$B$282,LEN($H93))=$H93))</f>
        <v>0</v>
      </c>
      <c r="K93" s="104">
        <f>SUMPRODUCT('[1]表九之二（需明确收支对象级次的录入表）'!E$7:E$9*(LEFT('[1]表九之二（需明确收支对象级次的录入表）'!$B$7:$B$9,LEN($H93))=$H93))+SUMPRODUCT('[1]表九之三（其它收支录入表）'!E$6:E$282*(LEFT('[1]表九之三（其它收支录入表）'!$B$6:$B$282,LEN($H93))=$H93))</f>
        <v>0</v>
      </c>
      <c r="L93" s="104">
        <f>SUMPRODUCT('[1]表九之二（需明确收支对象级次的录入表）'!I$7:I$9*(LEFT('[1]表九之二（需明确收支对象级次的录入表）'!$B$7:$B$9,LEN($H93))=$H93))+SUMPRODUCT('[1]表九之三（其它收支录入表）'!F$6:F$282*(LEFT('[1]表九之三（其它收支录入表）'!$B$6:$B$282,LEN($H93))=$H93))</f>
        <v>0</v>
      </c>
      <c r="M93" s="108" t="str">
        <f t="shared" si="8"/>
        <v/>
      </c>
      <c r="N93" s="108" t="str">
        <f t="shared" si="9"/>
        <v/>
      </c>
    </row>
    <row r="94" s="86" customFormat="1" ht="17.1" customHeight="1" spans="1:14">
      <c r="A94" s="100"/>
      <c r="B94" s="100"/>
      <c r="C94" s="102"/>
      <c r="D94" s="104"/>
      <c r="E94" s="104"/>
      <c r="F94" s="106"/>
      <c r="G94" s="106"/>
      <c r="H94" s="100" t="s">
        <v>1592</v>
      </c>
      <c r="I94" s="109" t="s">
        <v>1487</v>
      </c>
      <c r="J94" s="102">
        <f>SUMPRODUCT('[1]表九之二（需明确收支对象级次的录入表）'!D$7:D$9*(LEFT('[1]表九之二（需明确收支对象级次的录入表）'!$B$7:$B$9,LEN($H94))=$H94))+SUMPRODUCT('[1]表九之三（其它收支录入表）'!D$6:D$282*(LEFT('[1]表九之三（其它收支录入表）'!$B$6:$B$282,LEN($H94))=$H94))</f>
        <v>0</v>
      </c>
      <c r="K94" s="104">
        <f>SUMPRODUCT('[1]表九之二（需明确收支对象级次的录入表）'!E$7:E$9*(LEFT('[1]表九之二（需明确收支对象级次的录入表）'!$B$7:$B$9,LEN($H94))=$H94))+SUMPRODUCT('[1]表九之三（其它收支录入表）'!E$6:E$282*(LEFT('[1]表九之三（其它收支录入表）'!$B$6:$B$282,LEN($H94))=$H94))</f>
        <v>0</v>
      </c>
      <c r="L94" s="104">
        <f>SUMPRODUCT('[1]表九之二（需明确收支对象级次的录入表）'!I$7:I$9*(LEFT('[1]表九之二（需明确收支对象级次的录入表）'!$B$7:$B$9,LEN($H94))=$H94))+SUMPRODUCT('[1]表九之三（其它收支录入表）'!F$6:F$282*(LEFT('[1]表九之三（其它收支录入表）'!$B$6:$B$282,LEN($H94))=$H94))</f>
        <v>0</v>
      </c>
      <c r="M94" s="108" t="str">
        <f t="shared" si="8"/>
        <v/>
      </c>
      <c r="N94" s="108" t="str">
        <f t="shared" si="9"/>
        <v/>
      </c>
    </row>
    <row r="95" s="86" customFormat="1" ht="17.1" customHeight="1" spans="1:14">
      <c r="A95" s="100"/>
      <c r="B95" s="100"/>
      <c r="C95" s="102"/>
      <c r="D95" s="104"/>
      <c r="E95" s="104"/>
      <c r="F95" s="106"/>
      <c r="G95" s="106"/>
      <c r="H95" s="100" t="s">
        <v>1593</v>
      </c>
      <c r="I95" s="100" t="s">
        <v>1491</v>
      </c>
      <c r="J95" s="102">
        <f>SUMPRODUCT('[1]表九之二（需明确收支对象级次的录入表）'!D$7:D$9*(LEFT('[1]表九之二（需明确收支对象级次的录入表）'!$B$7:$B$9,LEN($H95))=$H95))+SUMPRODUCT('[1]表九之三（其它收支录入表）'!D$6:D$282*(LEFT('[1]表九之三（其它收支录入表）'!$B$6:$B$282,LEN($H95))=$H95))</f>
        <v>0</v>
      </c>
      <c r="K95" s="104">
        <f>SUMPRODUCT('[1]表九之二（需明确收支对象级次的录入表）'!E$7:E$9*(LEFT('[1]表九之二（需明确收支对象级次的录入表）'!$B$7:$B$9,LEN($H95))=$H95))+SUMPRODUCT('[1]表九之三（其它收支录入表）'!E$6:E$282*(LEFT('[1]表九之三（其它收支录入表）'!$B$6:$B$282,LEN($H95))=$H95))</f>
        <v>0</v>
      </c>
      <c r="L95" s="104">
        <f>SUMPRODUCT('[1]表九之二（需明确收支对象级次的录入表）'!I$7:I$9*(LEFT('[1]表九之二（需明确收支对象级次的录入表）'!$B$7:$B$9,LEN($H95))=$H95))+SUMPRODUCT('[1]表九之三（其它收支录入表）'!F$6:F$282*(LEFT('[1]表九之三（其它收支录入表）'!$B$6:$B$282,LEN($H95))=$H95))</f>
        <v>0</v>
      </c>
      <c r="M95" s="108" t="str">
        <f t="shared" si="8"/>
        <v/>
      </c>
      <c r="N95" s="108" t="str">
        <f t="shared" si="9"/>
        <v/>
      </c>
    </row>
    <row r="96" s="86" customFormat="1" ht="17.1" customHeight="1" spans="1:14">
      <c r="A96" s="100"/>
      <c r="B96" s="100"/>
      <c r="C96" s="102"/>
      <c r="D96" s="104"/>
      <c r="E96" s="104"/>
      <c r="F96" s="106"/>
      <c r="G96" s="106"/>
      <c r="H96" s="100" t="s">
        <v>1594</v>
      </c>
      <c r="I96" s="109" t="s">
        <v>1503</v>
      </c>
      <c r="J96" s="102">
        <f>SUMPRODUCT('[1]表九之二（需明确收支对象级次的录入表）'!D$7:D$9*(LEFT('[1]表九之二（需明确收支对象级次的录入表）'!$B$7:$B$9,LEN($H96))=$H96))+SUMPRODUCT('[1]表九之三（其它收支录入表）'!D$6:D$282*(LEFT('[1]表九之三（其它收支录入表）'!$B$6:$B$282,LEN($H96))=$H96))</f>
        <v>0</v>
      </c>
      <c r="K96" s="104">
        <f>SUMPRODUCT('[1]表九之二（需明确收支对象级次的录入表）'!E$7:E$9*(LEFT('[1]表九之二（需明确收支对象级次的录入表）'!$B$7:$B$9,LEN($H96))=$H96))+SUMPRODUCT('[1]表九之三（其它收支录入表）'!E$6:E$282*(LEFT('[1]表九之三（其它收支录入表）'!$B$6:$B$282,LEN($H96))=$H96))</f>
        <v>0</v>
      </c>
      <c r="L96" s="104">
        <f>SUMPRODUCT('[1]表九之二（需明确收支对象级次的录入表）'!I$7:I$9*(LEFT('[1]表九之二（需明确收支对象级次的录入表）'!$B$7:$B$9,LEN($H96))=$H96))+SUMPRODUCT('[1]表九之三（其它收支录入表）'!F$6:F$282*(LEFT('[1]表九之三（其它收支录入表）'!$B$6:$B$282,LEN($H96))=$H96))</f>
        <v>0</v>
      </c>
      <c r="M96" s="108" t="str">
        <f t="shared" si="8"/>
        <v/>
      </c>
      <c r="N96" s="108" t="str">
        <f t="shared" si="9"/>
        <v/>
      </c>
    </row>
    <row r="97" s="86" customFormat="1" ht="17.1" customHeight="1" spans="1:14">
      <c r="A97" s="100"/>
      <c r="B97" s="100"/>
      <c r="C97" s="102"/>
      <c r="D97" s="104"/>
      <c r="E97" s="104"/>
      <c r="F97" s="106"/>
      <c r="G97" s="106"/>
      <c r="H97" s="100" t="s">
        <v>1595</v>
      </c>
      <c r="I97" s="109" t="s">
        <v>1511</v>
      </c>
      <c r="J97" s="102">
        <f>SUMPRODUCT('[1]表九之二（需明确收支对象级次的录入表）'!D$7:D$9*(LEFT('[1]表九之二（需明确收支对象级次的录入表）'!$B$7:$B$9,LEN($H97))=$H97))+SUMPRODUCT('[1]表九之三（其它收支录入表）'!D$6:D$282*(LEFT('[1]表九之三（其它收支录入表）'!$B$6:$B$282,LEN($H97))=$H97))</f>
        <v>0</v>
      </c>
      <c r="K97" s="104">
        <f>SUMPRODUCT('[1]表九之二（需明确收支对象级次的录入表）'!E$7:E$9*(LEFT('[1]表九之二（需明确收支对象级次的录入表）'!$B$7:$B$9,LEN($H97))=$H97))+SUMPRODUCT('[1]表九之三（其它收支录入表）'!E$6:E$282*(LEFT('[1]表九之三（其它收支录入表）'!$B$6:$B$282,LEN($H97))=$H97))</f>
        <v>0</v>
      </c>
      <c r="L97" s="104">
        <f>SUMPRODUCT('[1]表九之二（需明确收支对象级次的录入表）'!I$7:I$9*(LEFT('[1]表九之二（需明确收支对象级次的录入表）'!$B$7:$B$9,LEN($H97))=$H97))+SUMPRODUCT('[1]表九之三（其它收支录入表）'!F$6:F$282*(LEFT('[1]表九之三（其它收支录入表）'!$B$6:$B$282,LEN($H97))=$H97))</f>
        <v>0</v>
      </c>
      <c r="M97" s="108" t="str">
        <f t="shared" si="8"/>
        <v/>
      </c>
      <c r="N97" s="108" t="str">
        <f t="shared" si="9"/>
        <v/>
      </c>
    </row>
    <row r="98" s="86" customFormat="1" ht="17.1" customHeight="1" spans="1:14">
      <c r="A98" s="100"/>
      <c r="B98" s="100"/>
      <c r="C98" s="102"/>
      <c r="D98" s="104"/>
      <c r="E98" s="104"/>
      <c r="F98" s="106"/>
      <c r="G98" s="106"/>
      <c r="H98" s="100" t="s">
        <v>1596</v>
      </c>
      <c r="I98" s="109" t="s">
        <v>1515</v>
      </c>
      <c r="J98" s="102">
        <f>SUMPRODUCT('[1]表九之二（需明确收支对象级次的录入表）'!D$7:D$9*(LEFT('[1]表九之二（需明确收支对象级次的录入表）'!$B$7:$B$9,LEN($H98))=$H98))+SUMPRODUCT('[1]表九之三（其它收支录入表）'!D$6:D$282*(LEFT('[1]表九之三（其它收支录入表）'!$B$6:$B$282,LEN($H98))=$H98))</f>
        <v>0</v>
      </c>
      <c r="K98" s="104">
        <f>SUMPRODUCT('[1]表九之二（需明确收支对象级次的录入表）'!E$7:E$9*(LEFT('[1]表九之二（需明确收支对象级次的录入表）'!$B$7:$B$9,LEN($H98))=$H98))+SUMPRODUCT('[1]表九之三（其它收支录入表）'!E$6:E$282*(LEFT('[1]表九之三（其它收支录入表）'!$B$6:$B$282,LEN($H98))=$H98))</f>
        <v>0</v>
      </c>
      <c r="L98" s="104">
        <f>SUMPRODUCT('[1]表九之二（需明确收支对象级次的录入表）'!I$7:I$9*(LEFT('[1]表九之二（需明确收支对象级次的录入表）'!$B$7:$B$9,LEN($H98))=$H98))+SUMPRODUCT('[1]表九之三（其它收支录入表）'!F$6:F$282*(LEFT('[1]表九之三（其它收支录入表）'!$B$6:$B$282,LEN($H98))=$H98))</f>
        <v>0</v>
      </c>
      <c r="M98" s="108" t="str">
        <f t="shared" si="8"/>
        <v/>
      </c>
      <c r="N98" s="108" t="str">
        <f t="shared" si="9"/>
        <v/>
      </c>
    </row>
    <row r="99" s="86" customFormat="1" ht="17.1" customHeight="1" spans="1:14">
      <c r="A99" s="100"/>
      <c r="B99" s="100"/>
      <c r="C99" s="102"/>
      <c r="D99" s="104"/>
      <c r="E99" s="104"/>
      <c r="F99" s="106"/>
      <c r="G99" s="106"/>
      <c r="H99" s="100" t="s">
        <v>1597</v>
      </c>
      <c r="I99" s="100" t="s">
        <v>1598</v>
      </c>
      <c r="J99" s="102">
        <f>SUMPRODUCT('[1]表九之二（需明确收支对象级次的录入表）'!D$7:D$9*(LEFT('[1]表九之二（需明确收支对象级次的录入表）'!$B$7:$B$9,LEN($H99))=$H99))+SUMPRODUCT('[1]表九之三（其它收支录入表）'!D$6:D$282*(LEFT('[1]表九之三（其它收支录入表）'!$B$6:$B$282,LEN($H99))=$H99))</f>
        <v>0</v>
      </c>
      <c r="K99" s="104">
        <f>SUMPRODUCT('[1]表九之二（需明确收支对象级次的录入表）'!E$7:E$9*(LEFT('[1]表九之二（需明确收支对象级次的录入表）'!$B$7:$B$9,LEN($H99))=$H99))+SUMPRODUCT('[1]表九之三（其它收支录入表）'!E$6:E$282*(LEFT('[1]表九之三（其它收支录入表）'!$B$6:$B$282,LEN($H99))=$H99))</f>
        <v>0</v>
      </c>
      <c r="L99" s="104">
        <f>SUMPRODUCT('[1]表九之二（需明确收支对象级次的录入表）'!I$7:I$9*(LEFT('[1]表九之二（需明确收支对象级次的录入表）'!$B$7:$B$9,LEN($H99))=$H99))+SUMPRODUCT('[1]表九之三（其它收支录入表）'!F$6:F$282*(LEFT('[1]表九之三（其它收支录入表）'!$B$6:$B$282,LEN($H99))=$H99))</f>
        <v>0</v>
      </c>
      <c r="M99" s="108" t="str">
        <f t="shared" si="8"/>
        <v/>
      </c>
      <c r="N99" s="108" t="str">
        <f t="shared" si="9"/>
        <v/>
      </c>
    </row>
    <row r="100" s="86" customFormat="1" ht="17.1" customHeight="1" spans="1:14">
      <c r="A100" s="100"/>
      <c r="B100" s="100"/>
      <c r="C100" s="102"/>
      <c r="D100" s="104"/>
      <c r="E100" s="104"/>
      <c r="F100" s="106"/>
      <c r="G100" s="106"/>
      <c r="H100" s="100" t="s">
        <v>1073</v>
      </c>
      <c r="I100" s="109" t="s">
        <v>1599</v>
      </c>
      <c r="J100" s="102">
        <f>SUMPRODUCT('[1]表九之二（需明确收支对象级次的录入表）'!D$7:D$9*(LEFT('[1]表九之二（需明确收支对象级次的录入表）'!$B$7:$B$9,LEN($H100))=$H100))+SUMPRODUCT('[1]表九之三（其它收支录入表）'!D$6:D$282*(LEFT('[1]表九之三（其它收支录入表）'!$B$6:$B$282,LEN($H100))=$H100))</f>
        <v>47</v>
      </c>
      <c r="K100" s="102">
        <f>SUMPRODUCT('[1]表九之二（需明确收支对象级次的录入表）'!E$7:E$9*(LEFT('[1]表九之二（需明确收支对象级次的录入表）'!$B$7:$B$9,LEN($H100))=$H100))+SUMPRODUCT('[1]表九之三（其它收支录入表）'!E$6:E$282*(LEFT('[1]表九之三（其它收支录入表）'!$B$6:$B$282,LEN($H100))=$H100))</f>
        <v>47</v>
      </c>
      <c r="L100" s="102">
        <f>SUMPRODUCT('[1]表九之二（需明确收支对象级次的录入表）'!I$7:I$9*(LEFT('[1]表九之二（需明确收支对象级次的录入表）'!$B$7:$B$9,LEN($H100))=$H100))+SUMPRODUCT('[1]表九之三（其它收支录入表）'!F$6:F$282*(LEFT('[1]表九之三（其它收支录入表）'!$B$6:$B$282,LEN($H100))=$H100))</f>
        <v>3</v>
      </c>
      <c r="M100" s="108">
        <f t="shared" si="8"/>
        <v>0.0638297872340425</v>
      </c>
      <c r="N100" s="108">
        <f t="shared" si="9"/>
        <v>0.0638297872340425</v>
      </c>
    </row>
    <row r="101" s="86" customFormat="1" ht="17.1" customHeight="1" spans="1:14">
      <c r="A101" s="100"/>
      <c r="B101" s="100"/>
      <c r="C101" s="102"/>
      <c r="D101" s="104"/>
      <c r="E101" s="104"/>
      <c r="F101" s="106"/>
      <c r="G101" s="106"/>
      <c r="H101" s="100" t="s">
        <v>1600</v>
      </c>
      <c r="I101" s="109" t="s">
        <v>1601</v>
      </c>
      <c r="J101" s="102">
        <f>SUMPRODUCT('[1]表九之二（需明确收支对象级次的录入表）'!D$7:D$9*(LEFT('[1]表九之二（需明确收支对象级次的录入表）'!$B$7:$B$9,LEN($H101))=$H101))+SUMPRODUCT('[1]表九之三（其它收支录入表）'!D$6:D$282*(LEFT('[1]表九之三（其它收支录入表）'!$B$6:$B$282,LEN($H101))=$H101))</f>
        <v>0</v>
      </c>
      <c r="K101" s="102">
        <f>SUMPRODUCT('[1]表九之二（需明确收支对象级次的录入表）'!E$7:E$9*(LEFT('[1]表九之二（需明确收支对象级次的录入表）'!$B$7:$B$9,LEN($H101))=$H101))+SUMPRODUCT('[1]表九之三（其它收支录入表）'!E$6:E$282*(LEFT('[1]表九之三（其它收支录入表）'!$B$6:$B$282,LEN($H101))=$H101))</f>
        <v>0</v>
      </c>
      <c r="L101" s="102">
        <f>SUMPRODUCT('[1]表九之二（需明确收支对象级次的录入表）'!I$7:I$9*(LEFT('[1]表九之二（需明确收支对象级次的录入表）'!$B$7:$B$9,LEN($H101))=$H101))+SUMPRODUCT('[1]表九之三（其它收支录入表）'!F$6:F$282*(LEFT('[1]表九之三（其它收支录入表）'!$B$6:$B$282,LEN($H101))=$H101))</f>
        <v>0</v>
      </c>
      <c r="M101" s="108" t="str">
        <f t="shared" si="8"/>
        <v/>
      </c>
      <c r="N101" s="108" t="str">
        <f t="shared" si="9"/>
        <v/>
      </c>
    </row>
    <row r="102" s="86" customFormat="1" ht="17.1" customHeight="1" spans="1:14">
      <c r="A102" s="100"/>
      <c r="B102" s="100"/>
      <c r="C102" s="102"/>
      <c r="D102" s="104"/>
      <c r="E102" s="104"/>
      <c r="F102" s="106"/>
      <c r="G102" s="106"/>
      <c r="H102" s="100" t="s">
        <v>1602</v>
      </c>
      <c r="I102" s="109" t="s">
        <v>1603</v>
      </c>
      <c r="J102" s="102">
        <f>SUMPRODUCT('[1]表九之二（需明确收支对象级次的录入表）'!D$7:D$9*(LEFT('[1]表九之二（需明确收支对象级次的录入表）'!$B$7:$B$9,LEN($H102))=$H102))+SUMPRODUCT('[1]表九之三（其它收支录入表）'!D$6:D$282*(LEFT('[1]表九之三（其它收支录入表）'!$B$6:$B$282,LEN($H102))=$H102))</f>
        <v>0</v>
      </c>
      <c r="K102" s="104">
        <f>SUMPRODUCT('[1]表九之二（需明确收支对象级次的录入表）'!E$7:E$9*(LEFT('[1]表九之二（需明确收支对象级次的录入表）'!$B$7:$B$9,LEN($H102))=$H102))+SUMPRODUCT('[1]表九之三（其它收支录入表）'!E$6:E$282*(LEFT('[1]表九之三（其它收支录入表）'!$B$6:$B$282,LEN($H102))=$H102))</f>
        <v>0</v>
      </c>
      <c r="L102" s="104">
        <f>SUMPRODUCT('[1]表九之二（需明确收支对象级次的录入表）'!I$7:I$9*(LEFT('[1]表九之二（需明确收支对象级次的录入表）'!$B$7:$B$9,LEN($H102))=$H102))+SUMPRODUCT('[1]表九之三（其它收支录入表）'!F$6:F$282*(LEFT('[1]表九之三（其它收支录入表）'!$B$6:$B$282,LEN($H102))=$H102))</f>
        <v>0</v>
      </c>
      <c r="M102" s="108" t="str">
        <f t="shared" si="8"/>
        <v/>
      </c>
      <c r="N102" s="108" t="str">
        <f t="shared" si="9"/>
        <v/>
      </c>
    </row>
    <row r="103" s="86" customFormat="1" ht="17.1" customHeight="1" spans="1:14">
      <c r="A103" s="100"/>
      <c r="B103" s="100"/>
      <c r="C103" s="102"/>
      <c r="D103" s="104"/>
      <c r="E103" s="104"/>
      <c r="F103" s="106"/>
      <c r="G103" s="106"/>
      <c r="H103" s="100" t="s">
        <v>1604</v>
      </c>
      <c r="I103" s="109" t="s">
        <v>1605</v>
      </c>
      <c r="J103" s="102">
        <f>SUMPRODUCT('[1]表九之二（需明确收支对象级次的录入表）'!D$7:D$9*(LEFT('[1]表九之二（需明确收支对象级次的录入表）'!$B$7:$B$9,LEN($H103))=$H103))+SUMPRODUCT('[1]表九之三（其它收支录入表）'!D$6:D$282*(LEFT('[1]表九之三（其它收支录入表）'!$B$6:$B$282,LEN($H103))=$H103))</f>
        <v>0</v>
      </c>
      <c r="K103" s="104">
        <f>SUMPRODUCT('[1]表九之二（需明确收支对象级次的录入表）'!E$7:E$9*(LEFT('[1]表九之二（需明确收支对象级次的录入表）'!$B$7:$B$9,LEN($H103))=$H103))+SUMPRODUCT('[1]表九之三（其它收支录入表）'!E$6:E$282*(LEFT('[1]表九之三（其它收支录入表）'!$B$6:$B$282,LEN($H103))=$H103))</f>
        <v>0</v>
      </c>
      <c r="L103" s="104">
        <f>SUMPRODUCT('[1]表九之二（需明确收支对象级次的录入表）'!I$7:I$9*(LEFT('[1]表九之二（需明确收支对象级次的录入表）'!$B$7:$B$9,LEN($H103))=$H103))+SUMPRODUCT('[1]表九之三（其它收支录入表）'!F$6:F$282*(LEFT('[1]表九之三（其它收支录入表）'!$B$6:$B$282,LEN($H103))=$H103))</f>
        <v>0</v>
      </c>
      <c r="M103" s="108" t="str">
        <f t="shared" si="8"/>
        <v/>
      </c>
      <c r="N103" s="108" t="str">
        <f t="shared" si="9"/>
        <v/>
      </c>
    </row>
    <row r="104" s="86" customFormat="1" ht="17.1" customHeight="1" spans="1:14">
      <c r="A104" s="100"/>
      <c r="B104" s="100"/>
      <c r="C104" s="102"/>
      <c r="D104" s="104"/>
      <c r="E104" s="104"/>
      <c r="F104" s="106"/>
      <c r="G104" s="106"/>
      <c r="H104" s="100" t="s">
        <v>1606</v>
      </c>
      <c r="I104" s="109" t="s">
        <v>1607</v>
      </c>
      <c r="J104" s="102">
        <f>SUMPRODUCT('[1]表九之二（需明确收支对象级次的录入表）'!D$7:D$9*(LEFT('[1]表九之二（需明确收支对象级次的录入表）'!$B$7:$B$9,LEN($H104))=$H104))+SUMPRODUCT('[1]表九之三（其它收支录入表）'!D$6:D$282*(LEFT('[1]表九之三（其它收支录入表）'!$B$6:$B$282,LEN($H104))=$H104))</f>
        <v>0</v>
      </c>
      <c r="K104" s="104">
        <f>SUMPRODUCT('[1]表九之二（需明确收支对象级次的录入表）'!E$7:E$9*(LEFT('[1]表九之二（需明确收支对象级次的录入表）'!$B$7:$B$9,LEN($H104))=$H104))+SUMPRODUCT('[1]表九之三（其它收支录入表）'!E$6:E$282*(LEFT('[1]表九之三（其它收支录入表）'!$B$6:$B$282,LEN($H104))=$H104))</f>
        <v>0</v>
      </c>
      <c r="L104" s="104">
        <f>SUMPRODUCT('[1]表九之二（需明确收支对象级次的录入表）'!I$7:I$9*(LEFT('[1]表九之二（需明确收支对象级次的录入表）'!$B$7:$B$9,LEN($H104))=$H104))+SUMPRODUCT('[1]表九之三（其它收支录入表）'!F$6:F$282*(LEFT('[1]表九之三（其它收支录入表）'!$B$6:$B$282,LEN($H104))=$H104))</f>
        <v>0</v>
      </c>
      <c r="M104" s="108" t="str">
        <f t="shared" si="8"/>
        <v/>
      </c>
      <c r="N104" s="108" t="str">
        <f t="shared" si="9"/>
        <v/>
      </c>
    </row>
    <row r="105" s="86" customFormat="1" ht="17.1" customHeight="1" spans="1:14">
      <c r="A105" s="100"/>
      <c r="B105" s="100"/>
      <c r="C105" s="102"/>
      <c r="D105" s="104"/>
      <c r="E105" s="104"/>
      <c r="F105" s="106"/>
      <c r="G105" s="106"/>
      <c r="H105" s="100" t="s">
        <v>1608</v>
      </c>
      <c r="I105" s="100" t="s">
        <v>1609</v>
      </c>
      <c r="J105" s="102">
        <f>SUMPRODUCT('[1]表九之二（需明确收支对象级次的录入表）'!D$7:D$9*(LEFT('[1]表九之二（需明确收支对象级次的录入表）'!$B$7:$B$9,LEN($H105))=$H105))+SUMPRODUCT('[1]表九之三（其它收支录入表）'!D$6:D$282*(LEFT('[1]表九之三（其它收支录入表）'!$B$6:$B$282,LEN($H105))=$H105))</f>
        <v>0</v>
      </c>
      <c r="K105" s="104">
        <f>SUMPRODUCT('[1]表九之二（需明确收支对象级次的录入表）'!E$7:E$9*(LEFT('[1]表九之二（需明确收支对象级次的录入表）'!$B$7:$B$9,LEN($H105))=$H105))+SUMPRODUCT('[1]表九之三（其它收支录入表）'!E$6:E$282*(LEFT('[1]表九之三（其它收支录入表）'!$B$6:$B$282,LEN($H105))=$H105))</f>
        <v>0</v>
      </c>
      <c r="L105" s="104">
        <f>SUMPRODUCT('[1]表九之二（需明确收支对象级次的录入表）'!I$7:I$9*(LEFT('[1]表九之二（需明确收支对象级次的录入表）'!$B$7:$B$9,LEN($H105))=$H105))+SUMPRODUCT('[1]表九之三（其它收支录入表）'!F$6:F$282*(LEFT('[1]表九之三（其它收支录入表）'!$B$6:$B$282,LEN($H105))=$H105))</f>
        <v>0</v>
      </c>
      <c r="M105" s="108" t="str">
        <f t="shared" si="8"/>
        <v/>
      </c>
      <c r="N105" s="108" t="str">
        <f t="shared" si="9"/>
        <v/>
      </c>
    </row>
    <row r="106" s="86" customFormat="1" ht="17.1" customHeight="1" spans="1:14">
      <c r="A106" s="100"/>
      <c r="B106" s="100"/>
      <c r="C106" s="102"/>
      <c r="D106" s="104"/>
      <c r="E106" s="104"/>
      <c r="F106" s="106"/>
      <c r="G106" s="106"/>
      <c r="H106" s="100" t="s">
        <v>1610</v>
      </c>
      <c r="I106" s="109" t="s">
        <v>1611</v>
      </c>
      <c r="J106" s="102">
        <f>SUMPRODUCT('[1]表九之二（需明确收支对象级次的录入表）'!D$7:D$9*(LEFT('[1]表九之二（需明确收支对象级次的录入表）'!$B$7:$B$9,LEN($H106))=$H106))+SUMPRODUCT('[1]表九之三（其它收支录入表）'!D$6:D$282*(LEFT('[1]表九之三（其它收支录入表）'!$B$6:$B$282,LEN($H106))=$H106))</f>
        <v>0</v>
      </c>
      <c r="K106" s="102">
        <f>SUMPRODUCT('[1]表九之二（需明确收支对象级次的录入表）'!E$7:E$9*(LEFT('[1]表九之二（需明确收支对象级次的录入表）'!$B$7:$B$9,LEN($H106))=$H106))+SUMPRODUCT('[1]表九之三（其它收支录入表）'!E$6:E$282*(LEFT('[1]表九之三（其它收支录入表）'!$B$6:$B$282,LEN($H106))=$H106))</f>
        <v>0</v>
      </c>
      <c r="L106" s="102">
        <f>SUMPRODUCT('[1]表九之二（需明确收支对象级次的录入表）'!I$7:I$9*(LEFT('[1]表九之二（需明确收支对象级次的录入表）'!$B$7:$B$9,LEN($H106))=$H106))+SUMPRODUCT('[1]表九之三（其它收支录入表）'!F$6:F$282*(LEFT('[1]表九之三（其它收支录入表）'!$B$6:$B$282,LEN($H106))=$H106))</f>
        <v>0</v>
      </c>
      <c r="M106" s="108" t="str">
        <f t="shared" si="8"/>
        <v/>
      </c>
      <c r="N106" s="108" t="str">
        <f t="shared" si="9"/>
        <v/>
      </c>
    </row>
    <row r="107" s="86" customFormat="1" ht="17.1" customHeight="1" spans="1:14">
      <c r="A107" s="100"/>
      <c r="B107" s="100"/>
      <c r="C107" s="102"/>
      <c r="D107" s="104"/>
      <c r="E107" s="104"/>
      <c r="F107" s="106"/>
      <c r="G107" s="106"/>
      <c r="H107" s="100" t="s">
        <v>1612</v>
      </c>
      <c r="I107" s="109" t="s">
        <v>1603</v>
      </c>
      <c r="J107" s="102">
        <f>SUMPRODUCT('[1]表九之二（需明确收支对象级次的录入表）'!D$7:D$9*(LEFT('[1]表九之二（需明确收支对象级次的录入表）'!$B$7:$B$9,LEN($H107))=$H107))+SUMPRODUCT('[1]表九之三（其它收支录入表）'!D$6:D$282*(LEFT('[1]表九之三（其它收支录入表）'!$B$6:$B$282,LEN($H107))=$H107))</f>
        <v>0</v>
      </c>
      <c r="K107" s="104">
        <f>SUMPRODUCT('[1]表九之二（需明确收支对象级次的录入表）'!E$7:E$9*(LEFT('[1]表九之二（需明确收支对象级次的录入表）'!$B$7:$B$9,LEN($H107))=$H107))+SUMPRODUCT('[1]表九之三（其它收支录入表）'!E$6:E$282*(LEFT('[1]表九之三（其它收支录入表）'!$B$6:$B$282,LEN($H107))=$H107))</f>
        <v>0</v>
      </c>
      <c r="L107" s="104">
        <f>SUMPRODUCT('[1]表九之二（需明确收支对象级次的录入表）'!I$7:I$9*(LEFT('[1]表九之二（需明确收支对象级次的录入表）'!$B$7:$B$9,LEN($H107))=$H107))+SUMPRODUCT('[1]表九之三（其它收支录入表）'!F$6:F$282*(LEFT('[1]表九之三（其它收支录入表）'!$B$6:$B$282,LEN($H107))=$H107))</f>
        <v>0</v>
      </c>
      <c r="M107" s="108" t="str">
        <f t="shared" si="8"/>
        <v/>
      </c>
      <c r="N107" s="108" t="str">
        <f t="shared" si="9"/>
        <v/>
      </c>
    </row>
    <row r="108" s="86" customFormat="1" ht="17.1" customHeight="1" spans="1:14">
      <c r="A108" s="100"/>
      <c r="B108" s="100"/>
      <c r="C108" s="102"/>
      <c r="D108" s="104"/>
      <c r="E108" s="104"/>
      <c r="F108" s="106"/>
      <c r="G108" s="106"/>
      <c r="H108" s="100" t="s">
        <v>1613</v>
      </c>
      <c r="I108" s="109" t="s">
        <v>1605</v>
      </c>
      <c r="J108" s="102">
        <f>SUMPRODUCT('[1]表九之二（需明确收支对象级次的录入表）'!D$7:D$9*(LEFT('[1]表九之二（需明确收支对象级次的录入表）'!$B$7:$B$9,LEN($H108))=$H108))+SUMPRODUCT('[1]表九之三（其它收支录入表）'!D$6:D$282*(LEFT('[1]表九之三（其它收支录入表）'!$B$6:$B$282,LEN($H108))=$H108))</f>
        <v>0</v>
      </c>
      <c r="K108" s="104">
        <f>SUMPRODUCT('[1]表九之二（需明确收支对象级次的录入表）'!E$7:E$9*(LEFT('[1]表九之二（需明确收支对象级次的录入表）'!$B$7:$B$9,LEN($H108))=$H108))+SUMPRODUCT('[1]表九之三（其它收支录入表）'!E$6:E$282*(LEFT('[1]表九之三（其它收支录入表）'!$B$6:$B$282,LEN($H108))=$H108))</f>
        <v>0</v>
      </c>
      <c r="L108" s="104">
        <f>SUMPRODUCT('[1]表九之二（需明确收支对象级次的录入表）'!I$7:I$9*(LEFT('[1]表九之二（需明确收支对象级次的录入表）'!$B$7:$B$9,LEN($H108))=$H108))+SUMPRODUCT('[1]表九之三（其它收支录入表）'!F$6:F$282*(LEFT('[1]表九之三（其它收支录入表）'!$B$6:$B$282,LEN($H108))=$H108))</f>
        <v>0</v>
      </c>
      <c r="M108" s="108" t="str">
        <f t="shared" si="8"/>
        <v/>
      </c>
      <c r="N108" s="108" t="str">
        <f t="shared" si="9"/>
        <v/>
      </c>
    </row>
    <row r="109" s="86" customFormat="1" ht="17.1" customHeight="1" spans="1:14">
      <c r="A109" s="100"/>
      <c r="B109" s="100"/>
      <c r="C109" s="102"/>
      <c r="D109" s="104"/>
      <c r="E109" s="104"/>
      <c r="F109" s="106"/>
      <c r="G109" s="106"/>
      <c r="H109" s="100" t="s">
        <v>1614</v>
      </c>
      <c r="I109" s="109" t="s">
        <v>1615</v>
      </c>
      <c r="J109" s="102">
        <f>SUMPRODUCT('[1]表九之二（需明确收支对象级次的录入表）'!D$7:D$9*(LEFT('[1]表九之二（需明确收支对象级次的录入表）'!$B$7:$B$9,LEN($H109))=$H109))+SUMPRODUCT('[1]表九之三（其它收支录入表）'!D$6:D$282*(LEFT('[1]表九之三（其它收支录入表）'!$B$6:$B$282,LEN($H109))=$H109))</f>
        <v>0</v>
      </c>
      <c r="K109" s="104">
        <f>SUMPRODUCT('[1]表九之二（需明确收支对象级次的录入表）'!E$7:E$9*(LEFT('[1]表九之二（需明确收支对象级次的录入表）'!$B$7:$B$9,LEN($H109))=$H109))+SUMPRODUCT('[1]表九之三（其它收支录入表）'!E$6:E$282*(LEFT('[1]表九之三（其它收支录入表）'!$B$6:$B$282,LEN($H109))=$H109))</f>
        <v>0</v>
      </c>
      <c r="L109" s="104">
        <f>SUMPRODUCT('[1]表九之二（需明确收支对象级次的录入表）'!I$7:I$9*(LEFT('[1]表九之二（需明确收支对象级次的录入表）'!$B$7:$B$9,LEN($H109))=$H109))+SUMPRODUCT('[1]表九之三（其它收支录入表）'!F$6:F$282*(LEFT('[1]表九之三（其它收支录入表）'!$B$6:$B$282,LEN($H109))=$H109))</f>
        <v>0</v>
      </c>
      <c r="M109" s="108" t="str">
        <f t="shared" si="8"/>
        <v/>
      </c>
      <c r="N109" s="108" t="str">
        <f t="shared" si="9"/>
        <v/>
      </c>
    </row>
    <row r="110" s="86" customFormat="1" ht="17.1" customHeight="1" spans="1:14">
      <c r="A110" s="100"/>
      <c r="B110" s="100"/>
      <c r="C110" s="102"/>
      <c r="D110" s="104"/>
      <c r="E110" s="104"/>
      <c r="F110" s="106"/>
      <c r="G110" s="106"/>
      <c r="H110" s="100" t="s">
        <v>1616</v>
      </c>
      <c r="I110" s="109" t="s">
        <v>1617</v>
      </c>
      <c r="J110" s="102">
        <f>SUMPRODUCT('[1]表九之二（需明确收支对象级次的录入表）'!D$7:D$9*(LEFT('[1]表九之二（需明确收支对象级次的录入表）'!$B$7:$B$9,LEN($H110))=$H110))+SUMPRODUCT('[1]表九之三（其它收支录入表）'!D$6:D$282*(LEFT('[1]表九之三（其它收支录入表）'!$B$6:$B$282,LEN($H110))=$H110))</f>
        <v>0</v>
      </c>
      <c r="K110" s="104">
        <f>SUMPRODUCT('[1]表九之二（需明确收支对象级次的录入表）'!E$7:E$9*(LEFT('[1]表九之二（需明确收支对象级次的录入表）'!$B$7:$B$9,LEN($H110))=$H110))+SUMPRODUCT('[1]表九之三（其它收支录入表）'!E$6:E$282*(LEFT('[1]表九之三（其它收支录入表）'!$B$6:$B$282,LEN($H110))=$H110))</f>
        <v>0</v>
      </c>
      <c r="L110" s="104">
        <f>SUMPRODUCT('[1]表九之二（需明确收支对象级次的录入表）'!I$7:I$9*(LEFT('[1]表九之二（需明确收支对象级次的录入表）'!$B$7:$B$9,LEN($H110))=$H110))+SUMPRODUCT('[1]表九之三（其它收支录入表）'!F$6:F$282*(LEFT('[1]表九之三（其它收支录入表）'!$B$6:$B$282,LEN($H110))=$H110))</f>
        <v>0</v>
      </c>
      <c r="M110" s="108" t="str">
        <f t="shared" si="8"/>
        <v/>
      </c>
      <c r="N110" s="108" t="str">
        <f t="shared" si="9"/>
        <v/>
      </c>
    </row>
    <row r="111" s="86" customFormat="1" ht="17.1" customHeight="1" spans="1:14">
      <c r="A111" s="100"/>
      <c r="B111" s="100"/>
      <c r="C111" s="102"/>
      <c r="D111" s="104"/>
      <c r="E111" s="104"/>
      <c r="F111" s="106"/>
      <c r="G111" s="106"/>
      <c r="H111" s="100" t="s">
        <v>1618</v>
      </c>
      <c r="I111" s="109" t="s">
        <v>1619</v>
      </c>
      <c r="J111" s="102">
        <f>SUMPRODUCT('[1]表九之二（需明确收支对象级次的录入表）'!D$7:D$9*(LEFT('[1]表九之二（需明确收支对象级次的录入表）'!$B$7:$B$9,LEN($H111))=$H111))+SUMPRODUCT('[1]表九之三（其它收支录入表）'!D$6:D$282*(LEFT('[1]表九之三（其它收支录入表）'!$B$6:$B$282,LEN($H111))=$H111))</f>
        <v>44</v>
      </c>
      <c r="K111" s="102">
        <f>SUMPRODUCT('[1]表九之二（需明确收支对象级次的录入表）'!E$7:E$9*(LEFT('[1]表九之二（需明确收支对象级次的录入表）'!$B$7:$B$9,LEN($H111))=$H111))+SUMPRODUCT('[1]表九之三（其它收支录入表）'!E$6:E$282*(LEFT('[1]表九之三（其它收支录入表）'!$B$6:$B$282,LEN($H111))=$H111))</f>
        <v>44</v>
      </c>
      <c r="L111" s="102">
        <f>SUMPRODUCT('[1]表九之二（需明确收支对象级次的录入表）'!I$7:I$9*(LEFT('[1]表九之二（需明确收支对象级次的录入表）'!$B$7:$B$9,LEN($H111))=$H111))+SUMPRODUCT('[1]表九之三（其它收支录入表）'!F$6:F$282*(LEFT('[1]表九之三（其它收支录入表）'!$B$6:$B$282,LEN($H111))=$H111))</f>
        <v>0</v>
      </c>
      <c r="M111" s="108">
        <f t="shared" si="8"/>
        <v>0</v>
      </c>
      <c r="N111" s="108">
        <f t="shared" si="9"/>
        <v>0</v>
      </c>
    </row>
    <row r="112" s="86" customFormat="1" ht="17.1" customHeight="1" spans="1:14">
      <c r="A112" s="100"/>
      <c r="B112" s="100"/>
      <c r="C112" s="102"/>
      <c r="D112" s="104"/>
      <c r="E112" s="104"/>
      <c r="F112" s="106"/>
      <c r="G112" s="106"/>
      <c r="H112" s="100" t="s">
        <v>1620</v>
      </c>
      <c r="I112" s="109" t="s">
        <v>1621</v>
      </c>
      <c r="J112" s="102">
        <f>SUMPRODUCT('[1]表九之二（需明确收支对象级次的录入表）'!D$7:D$9*(LEFT('[1]表九之二（需明确收支对象级次的录入表）'!$B$7:$B$9,LEN($H112))=$H112))+SUMPRODUCT('[1]表九之三（其它收支录入表）'!D$6:D$282*(LEFT('[1]表九之三（其它收支录入表）'!$B$6:$B$282,LEN($H112))=$H112))</f>
        <v>0</v>
      </c>
      <c r="K112" s="104">
        <f>SUMPRODUCT('[1]表九之二（需明确收支对象级次的录入表）'!E$7:E$9*(LEFT('[1]表九之二（需明确收支对象级次的录入表）'!$B$7:$B$9,LEN($H112))=$H112))+SUMPRODUCT('[1]表九之三（其它收支录入表）'!E$6:E$282*(LEFT('[1]表九之三（其它收支录入表）'!$B$6:$B$282,LEN($H112))=$H112))</f>
        <v>0</v>
      </c>
      <c r="L112" s="104">
        <f>SUMPRODUCT('[1]表九之二（需明确收支对象级次的录入表）'!I$7:I$9*(LEFT('[1]表九之二（需明确收支对象级次的录入表）'!$B$7:$B$9,LEN($H112))=$H112))+SUMPRODUCT('[1]表九之三（其它收支录入表）'!F$6:F$282*(LEFT('[1]表九之三（其它收支录入表）'!$B$6:$B$282,LEN($H112))=$H112))</f>
        <v>0</v>
      </c>
      <c r="M112" s="108" t="str">
        <f t="shared" si="8"/>
        <v/>
      </c>
      <c r="N112" s="108" t="str">
        <f t="shared" si="9"/>
        <v/>
      </c>
    </row>
    <row r="113" s="86" customFormat="1" ht="17.1" customHeight="1" spans="1:14">
      <c r="A113" s="100"/>
      <c r="B113" s="100"/>
      <c r="C113" s="102"/>
      <c r="D113" s="104"/>
      <c r="E113" s="104"/>
      <c r="F113" s="106"/>
      <c r="G113" s="106"/>
      <c r="H113" s="100" t="s">
        <v>1622</v>
      </c>
      <c r="I113" s="109" t="s">
        <v>1623</v>
      </c>
      <c r="J113" s="102">
        <f>SUMPRODUCT('[1]表九之二（需明确收支对象级次的录入表）'!D$7:D$9*(LEFT('[1]表九之二（需明确收支对象级次的录入表）'!$B$7:$B$9,LEN($H113))=$H113))+SUMPRODUCT('[1]表九之三（其它收支录入表）'!D$6:D$282*(LEFT('[1]表九之三（其它收支录入表）'!$B$6:$B$282,LEN($H113))=$H113))</f>
        <v>0</v>
      </c>
      <c r="K113" s="104">
        <f>SUMPRODUCT('[1]表九之二（需明确收支对象级次的录入表）'!E$7:E$9*(LEFT('[1]表九之二（需明确收支对象级次的录入表）'!$B$7:$B$9,LEN($H113))=$H113))+SUMPRODUCT('[1]表九之三（其它收支录入表）'!E$6:E$282*(LEFT('[1]表九之三（其它收支录入表）'!$B$6:$B$282,LEN($H113))=$H113))</f>
        <v>0</v>
      </c>
      <c r="L113" s="104">
        <f>SUMPRODUCT('[1]表九之二（需明确收支对象级次的录入表）'!I$7:I$9*(LEFT('[1]表九之二（需明确收支对象级次的录入表）'!$B$7:$B$9,LEN($H113))=$H113))+SUMPRODUCT('[1]表九之三（其它收支录入表）'!F$6:F$282*(LEFT('[1]表九之三（其它收支录入表）'!$B$6:$B$282,LEN($H113))=$H113))</f>
        <v>0</v>
      </c>
      <c r="M113" s="108" t="str">
        <f t="shared" si="8"/>
        <v/>
      </c>
      <c r="N113" s="108" t="str">
        <f t="shared" si="9"/>
        <v/>
      </c>
    </row>
    <row r="114" s="86" customFormat="1" ht="17.1" customHeight="1" spans="1:14">
      <c r="A114" s="100"/>
      <c r="B114" s="100"/>
      <c r="C114" s="102"/>
      <c r="D114" s="104"/>
      <c r="E114" s="104"/>
      <c r="F114" s="106"/>
      <c r="G114" s="106"/>
      <c r="H114" s="100" t="s">
        <v>1624</v>
      </c>
      <c r="I114" s="109" t="s">
        <v>1625</v>
      </c>
      <c r="J114" s="102">
        <f>SUMPRODUCT('[1]表九之二（需明确收支对象级次的录入表）'!D$7:D$9*(LEFT('[1]表九之二（需明确收支对象级次的录入表）'!$B$7:$B$9,LEN($H114))=$H114))+SUMPRODUCT('[1]表九之三（其它收支录入表）'!D$6:D$282*(LEFT('[1]表九之三（其它收支录入表）'!$B$6:$B$282,LEN($H114))=$H114))</f>
        <v>0</v>
      </c>
      <c r="K114" s="104">
        <f>SUMPRODUCT('[1]表九之二（需明确收支对象级次的录入表）'!E$7:E$9*(LEFT('[1]表九之二（需明确收支对象级次的录入表）'!$B$7:$B$9,LEN($H114))=$H114))+SUMPRODUCT('[1]表九之三（其它收支录入表）'!E$6:E$282*(LEFT('[1]表九之三（其它收支录入表）'!$B$6:$B$282,LEN($H114))=$H114))</f>
        <v>0</v>
      </c>
      <c r="L114" s="104">
        <f>SUMPRODUCT('[1]表九之二（需明确收支对象级次的录入表）'!I$7:I$9*(LEFT('[1]表九之二（需明确收支对象级次的录入表）'!$B$7:$B$9,LEN($H114))=$H114))+SUMPRODUCT('[1]表九之三（其它收支录入表）'!F$6:F$282*(LEFT('[1]表九之三（其它收支录入表）'!$B$6:$B$282,LEN($H114))=$H114))</f>
        <v>0</v>
      </c>
      <c r="M114" s="108" t="str">
        <f t="shared" si="8"/>
        <v/>
      </c>
      <c r="N114" s="108" t="str">
        <f t="shared" si="9"/>
        <v/>
      </c>
    </row>
    <row r="115" s="86" customFormat="1" ht="17.1" customHeight="1" spans="1:14">
      <c r="A115" s="100"/>
      <c r="B115" s="100"/>
      <c r="C115" s="102"/>
      <c r="D115" s="104"/>
      <c r="E115" s="104"/>
      <c r="F115" s="106"/>
      <c r="G115" s="106"/>
      <c r="H115" s="100" t="s">
        <v>1626</v>
      </c>
      <c r="I115" s="109" t="s">
        <v>1627</v>
      </c>
      <c r="J115" s="102">
        <f>SUMPRODUCT('[1]表九之二（需明确收支对象级次的录入表）'!D$7:D$9*(LEFT('[1]表九之二（需明确收支对象级次的录入表）'!$B$7:$B$9,LEN($H115))=$H115))+SUMPRODUCT('[1]表九之三（其它收支录入表）'!D$6:D$282*(LEFT('[1]表九之三（其它收支录入表）'!$B$6:$B$282,LEN($H115))=$H115))</f>
        <v>44</v>
      </c>
      <c r="K115" s="104">
        <f>SUMPRODUCT('[1]表九之二（需明确收支对象级次的录入表）'!E$7:E$9*(LEFT('[1]表九之二（需明确收支对象级次的录入表）'!$B$7:$B$9,LEN($H115))=$H115))+SUMPRODUCT('[1]表九之三（其它收支录入表）'!E$6:E$282*(LEFT('[1]表九之三（其它收支录入表）'!$B$6:$B$282,LEN($H115))=$H115))</f>
        <v>44</v>
      </c>
      <c r="L115" s="104">
        <f>SUMPRODUCT('[1]表九之二（需明确收支对象级次的录入表）'!I$7:I$9*(LEFT('[1]表九之二（需明确收支对象级次的录入表）'!$B$7:$B$9,LEN($H115))=$H115))+SUMPRODUCT('[1]表九之三（其它收支录入表）'!F$6:F$282*(LEFT('[1]表九之三（其它收支录入表）'!$B$6:$B$282,LEN($H115))=$H115))</f>
        <v>0</v>
      </c>
      <c r="M115" s="108">
        <f t="shared" si="8"/>
        <v>0</v>
      </c>
      <c r="N115" s="108">
        <f t="shared" si="9"/>
        <v>0</v>
      </c>
    </row>
    <row r="116" s="86" customFormat="1" ht="17.1" customHeight="1" spans="1:14">
      <c r="A116" s="100"/>
      <c r="B116" s="100"/>
      <c r="C116" s="102"/>
      <c r="D116" s="104"/>
      <c r="E116" s="104"/>
      <c r="F116" s="106"/>
      <c r="G116" s="106"/>
      <c r="H116" s="100" t="s">
        <v>1628</v>
      </c>
      <c r="I116" s="109" t="s">
        <v>1629</v>
      </c>
      <c r="J116" s="102">
        <f>SUMPRODUCT('[1]表九之二（需明确收支对象级次的录入表）'!D$7:D$9*(LEFT('[1]表九之二（需明确收支对象级次的录入表）'!$B$7:$B$9,LEN($H116))=$H116))+SUMPRODUCT('[1]表九之三（其它收支录入表）'!D$6:D$282*(LEFT('[1]表九之三（其它收支录入表）'!$B$6:$B$282,LEN($H116))=$H116))</f>
        <v>0</v>
      </c>
      <c r="K116" s="102">
        <f>SUMPRODUCT('[1]表九之二（需明确收支对象级次的录入表）'!E$7:E$9*(LEFT('[1]表九之二（需明确收支对象级次的录入表）'!$B$7:$B$9,LEN($H116))=$H116))+SUMPRODUCT('[1]表九之三（其它收支录入表）'!E$6:E$282*(LEFT('[1]表九之三（其它收支录入表）'!$B$6:$B$282,LEN($H116))=$H116))</f>
        <v>0</v>
      </c>
      <c r="L116" s="102">
        <f>SUMPRODUCT('[1]表九之二（需明确收支对象级次的录入表）'!I$7:I$9*(LEFT('[1]表九之二（需明确收支对象级次的录入表）'!$B$7:$B$9,LEN($H116))=$H116))+SUMPRODUCT('[1]表九之三（其它收支录入表）'!F$6:F$282*(LEFT('[1]表九之三（其它收支录入表）'!$B$6:$B$282,LEN($H116))=$H116))</f>
        <v>0</v>
      </c>
      <c r="M116" s="108" t="str">
        <f t="shared" si="8"/>
        <v/>
      </c>
      <c r="N116" s="108" t="str">
        <f t="shared" si="9"/>
        <v/>
      </c>
    </row>
    <row r="117" s="86" customFormat="1" ht="17.1" customHeight="1" spans="1:14">
      <c r="A117" s="100"/>
      <c r="B117" s="100"/>
      <c r="C117" s="102"/>
      <c r="D117" s="104"/>
      <c r="E117" s="104"/>
      <c r="F117" s="106"/>
      <c r="G117" s="106"/>
      <c r="H117" s="100" t="s">
        <v>1630</v>
      </c>
      <c r="I117" s="100" t="s">
        <v>1603</v>
      </c>
      <c r="J117" s="102">
        <f>SUMPRODUCT('[1]表九之二（需明确收支对象级次的录入表）'!D$7:D$9*(LEFT('[1]表九之二（需明确收支对象级次的录入表）'!$B$7:$B$9,LEN($H117))=$H117))+SUMPRODUCT('[1]表九之三（其它收支录入表）'!D$6:D$282*(LEFT('[1]表九之三（其它收支录入表）'!$B$6:$B$282,LEN($H117))=$H117))</f>
        <v>0</v>
      </c>
      <c r="K117" s="104">
        <f>SUMPRODUCT('[1]表九之二（需明确收支对象级次的录入表）'!E$7:E$9*(LEFT('[1]表九之二（需明确收支对象级次的录入表）'!$B$7:$B$9,LEN($H117))=$H117))+SUMPRODUCT('[1]表九之三（其它收支录入表）'!E$6:E$282*(LEFT('[1]表九之三（其它收支录入表）'!$B$6:$B$282,LEN($H117))=$H117))</f>
        <v>0</v>
      </c>
      <c r="L117" s="104">
        <f>SUMPRODUCT('[1]表九之二（需明确收支对象级次的录入表）'!I$7:I$9*(LEFT('[1]表九之二（需明确收支对象级次的录入表）'!$B$7:$B$9,LEN($H117))=$H117))+SUMPRODUCT('[1]表九之三（其它收支录入表）'!F$6:F$282*(LEFT('[1]表九之三（其它收支录入表）'!$B$6:$B$282,LEN($H117))=$H117))</f>
        <v>0</v>
      </c>
      <c r="M117" s="108" t="str">
        <f t="shared" si="8"/>
        <v/>
      </c>
      <c r="N117" s="108" t="str">
        <f t="shared" si="9"/>
        <v/>
      </c>
    </row>
    <row r="118" s="86" customFormat="1" ht="17.1" customHeight="1" spans="1:14">
      <c r="A118" s="100"/>
      <c r="B118" s="100"/>
      <c r="C118" s="102"/>
      <c r="D118" s="104"/>
      <c r="E118" s="104"/>
      <c r="F118" s="106"/>
      <c r="G118" s="106"/>
      <c r="H118" s="100" t="s">
        <v>1631</v>
      </c>
      <c r="I118" s="100" t="s">
        <v>1632</v>
      </c>
      <c r="J118" s="102">
        <f>SUMPRODUCT('[1]表九之二（需明确收支对象级次的录入表）'!D$7:D$9*(LEFT('[1]表九之二（需明确收支对象级次的录入表）'!$B$7:$B$9,LEN($H118))=$H118))+SUMPRODUCT('[1]表九之三（其它收支录入表）'!D$6:D$282*(LEFT('[1]表九之三（其它收支录入表）'!$B$6:$B$282,LEN($H118))=$H118))</f>
        <v>0</v>
      </c>
      <c r="K118" s="104">
        <f>SUMPRODUCT('[1]表九之二（需明确收支对象级次的录入表）'!E$7:E$9*(LEFT('[1]表九之二（需明确收支对象级次的录入表）'!$B$7:$B$9,LEN($H118))=$H118))+SUMPRODUCT('[1]表九之三（其它收支录入表）'!E$6:E$282*(LEFT('[1]表九之三（其它收支录入表）'!$B$6:$B$282,LEN($H118))=$H118))</f>
        <v>0</v>
      </c>
      <c r="L118" s="104">
        <f>SUMPRODUCT('[1]表九之二（需明确收支对象级次的录入表）'!I$7:I$9*(LEFT('[1]表九之二（需明确收支对象级次的录入表）'!$B$7:$B$9,LEN($H118))=$H118))+SUMPRODUCT('[1]表九之三（其它收支录入表）'!F$6:F$282*(LEFT('[1]表九之三（其它收支录入表）'!$B$6:$B$282,LEN($H118))=$H118))</f>
        <v>0</v>
      </c>
      <c r="M118" s="108" t="str">
        <f t="shared" si="8"/>
        <v/>
      </c>
      <c r="N118" s="108" t="str">
        <f t="shared" si="9"/>
        <v/>
      </c>
    </row>
    <row r="119" s="86" customFormat="1" ht="17.1" customHeight="1" spans="1:14">
      <c r="A119" s="100"/>
      <c r="B119" s="100"/>
      <c r="C119" s="102"/>
      <c r="D119" s="104"/>
      <c r="E119" s="104"/>
      <c r="F119" s="106"/>
      <c r="G119" s="106"/>
      <c r="H119" s="100" t="s">
        <v>1633</v>
      </c>
      <c r="I119" s="100" t="s">
        <v>1634</v>
      </c>
      <c r="J119" s="102">
        <f>SUMPRODUCT('[1]表九之二（需明确收支对象级次的录入表）'!D$7:D$9*(LEFT('[1]表九之二（需明确收支对象级次的录入表）'!$B$7:$B$9,LEN($H119))=$H119))+SUMPRODUCT('[1]表九之三（其它收支录入表）'!D$6:D$282*(LEFT('[1]表九之三（其它收支录入表）'!$B$6:$B$282,LEN($H119))=$H119))</f>
        <v>0</v>
      </c>
      <c r="K119" s="102">
        <f>SUMPRODUCT('[1]表九之二（需明确收支对象级次的录入表）'!E$7:E$9*(LEFT('[1]表九之二（需明确收支对象级次的录入表）'!$B$7:$B$9,LEN($H119))=$H119))+SUMPRODUCT('[1]表九之三（其它收支录入表）'!E$6:E$282*(LEFT('[1]表九之三（其它收支录入表）'!$B$6:$B$282,LEN($H119))=$H119))</f>
        <v>0</v>
      </c>
      <c r="L119" s="102">
        <f>SUMPRODUCT('[1]表九之二（需明确收支对象级次的录入表）'!I$7:I$9*(LEFT('[1]表九之二（需明确收支对象级次的录入表）'!$B$7:$B$9,LEN($H119))=$H119))+SUMPRODUCT('[1]表九之三（其它收支录入表）'!F$6:F$282*(LEFT('[1]表九之三（其它收支录入表）'!$B$6:$B$282,LEN($H119))=$H119))</f>
        <v>0</v>
      </c>
      <c r="M119" s="108" t="str">
        <f t="shared" si="8"/>
        <v/>
      </c>
      <c r="N119" s="108" t="str">
        <f t="shared" si="9"/>
        <v/>
      </c>
    </row>
    <row r="120" s="86" customFormat="1" ht="17.1" customHeight="1" spans="1:14">
      <c r="A120" s="100"/>
      <c r="B120" s="100"/>
      <c r="C120" s="102"/>
      <c r="D120" s="104"/>
      <c r="E120" s="104"/>
      <c r="F120" s="106"/>
      <c r="G120" s="106"/>
      <c r="H120" s="100" t="s">
        <v>1635</v>
      </c>
      <c r="I120" s="100" t="s">
        <v>1621</v>
      </c>
      <c r="J120" s="102">
        <f>SUMPRODUCT('[1]表九之二（需明确收支对象级次的录入表）'!D$7:D$9*(LEFT('[1]表九之二（需明确收支对象级次的录入表）'!$B$7:$B$9,LEN($H120))=$H120))+SUMPRODUCT('[1]表九之三（其它收支录入表）'!D$6:D$282*(LEFT('[1]表九之三（其它收支录入表）'!$B$6:$B$282,LEN($H120))=$H120))</f>
        <v>0</v>
      </c>
      <c r="K120" s="104">
        <f>SUMPRODUCT('[1]表九之二（需明确收支对象级次的录入表）'!E$7:E$9*(LEFT('[1]表九之二（需明确收支对象级次的录入表）'!$B$7:$B$9,LEN($H120))=$H120))+SUMPRODUCT('[1]表九之三（其它收支录入表）'!E$6:E$282*(LEFT('[1]表九之三（其它收支录入表）'!$B$6:$B$282,LEN($H120))=$H120))</f>
        <v>0</v>
      </c>
      <c r="L120" s="104">
        <f>SUMPRODUCT('[1]表九之二（需明确收支对象级次的录入表）'!I$7:I$9*(LEFT('[1]表九之二（需明确收支对象级次的录入表）'!$B$7:$B$9,LEN($H120))=$H120))+SUMPRODUCT('[1]表九之三（其它收支录入表）'!F$6:F$282*(LEFT('[1]表九之三（其它收支录入表）'!$B$6:$B$282,LEN($H120))=$H120))</f>
        <v>0</v>
      </c>
      <c r="M120" s="108" t="str">
        <f t="shared" si="8"/>
        <v/>
      </c>
      <c r="N120" s="108" t="str">
        <f t="shared" si="9"/>
        <v/>
      </c>
    </row>
    <row r="121" s="86" customFormat="1" ht="17.1" customHeight="1" spans="1:14">
      <c r="A121" s="100"/>
      <c r="B121" s="100"/>
      <c r="C121" s="102"/>
      <c r="D121" s="104"/>
      <c r="E121" s="104"/>
      <c r="F121" s="106"/>
      <c r="G121" s="106"/>
      <c r="H121" s="100" t="s">
        <v>1636</v>
      </c>
      <c r="I121" s="100" t="s">
        <v>1637</v>
      </c>
      <c r="J121" s="102">
        <f>SUMPRODUCT('[1]表九之二（需明确收支对象级次的录入表）'!D$7:D$9*(LEFT('[1]表九之二（需明确收支对象级次的录入表）'!$B$7:$B$9,LEN($H121))=$H121))+SUMPRODUCT('[1]表九之三（其它收支录入表）'!D$6:D$282*(LEFT('[1]表九之三（其它收支录入表）'!$B$6:$B$282,LEN($H121))=$H121))</f>
        <v>0</v>
      </c>
      <c r="K121" s="104">
        <f>SUMPRODUCT('[1]表九之二（需明确收支对象级次的录入表）'!E$7:E$9*(LEFT('[1]表九之二（需明确收支对象级次的录入表）'!$B$7:$B$9,LEN($H121))=$H121))+SUMPRODUCT('[1]表九之三（其它收支录入表）'!E$6:E$282*(LEFT('[1]表九之三（其它收支录入表）'!$B$6:$B$282,LEN($H121))=$H121))</f>
        <v>0</v>
      </c>
      <c r="L121" s="104">
        <f>SUMPRODUCT('[1]表九之二（需明确收支对象级次的录入表）'!I$7:I$9*(LEFT('[1]表九之二（需明确收支对象级次的录入表）'!$B$7:$B$9,LEN($H121))=$H121))+SUMPRODUCT('[1]表九之三（其它收支录入表）'!F$6:F$282*(LEFT('[1]表九之三（其它收支录入表）'!$B$6:$B$282,LEN($H121))=$H121))</f>
        <v>0</v>
      </c>
      <c r="M121" s="108" t="str">
        <f t="shared" si="8"/>
        <v/>
      </c>
      <c r="N121" s="108" t="str">
        <f t="shared" si="9"/>
        <v/>
      </c>
    </row>
    <row r="122" s="86" customFormat="1" ht="17.1" customHeight="1" spans="1:14">
      <c r="A122" s="100"/>
      <c r="B122" s="100"/>
      <c r="C122" s="102"/>
      <c r="D122" s="104"/>
      <c r="E122" s="104"/>
      <c r="F122" s="106"/>
      <c r="G122" s="106"/>
      <c r="H122" s="100" t="s">
        <v>1638</v>
      </c>
      <c r="I122" s="100" t="s">
        <v>1625</v>
      </c>
      <c r="J122" s="102">
        <f>SUMPRODUCT('[1]表九之二（需明确收支对象级次的录入表）'!D$7:D$9*(LEFT('[1]表九之二（需明确收支对象级次的录入表）'!$B$7:$B$9,LEN($H122))=$H122))+SUMPRODUCT('[1]表九之三（其它收支录入表）'!D$6:D$282*(LEFT('[1]表九之三（其它收支录入表）'!$B$6:$B$282,LEN($H122))=$H122))</f>
        <v>0</v>
      </c>
      <c r="K122" s="104">
        <f>SUMPRODUCT('[1]表九之二（需明确收支对象级次的录入表）'!E$7:E$9*(LEFT('[1]表九之二（需明确收支对象级次的录入表）'!$B$7:$B$9,LEN($H122))=$H122))+SUMPRODUCT('[1]表九之三（其它收支录入表）'!E$6:E$282*(LEFT('[1]表九之三（其它收支录入表）'!$B$6:$B$282,LEN($H122))=$H122))</f>
        <v>0</v>
      </c>
      <c r="L122" s="104">
        <f>SUMPRODUCT('[1]表九之二（需明确收支对象级次的录入表）'!I$7:I$9*(LEFT('[1]表九之二（需明确收支对象级次的录入表）'!$B$7:$B$9,LEN($H122))=$H122))+SUMPRODUCT('[1]表九之三（其它收支录入表）'!F$6:F$282*(LEFT('[1]表九之三（其它收支录入表）'!$B$6:$B$282,LEN($H122))=$H122))</f>
        <v>0</v>
      </c>
      <c r="M122" s="108" t="str">
        <f t="shared" si="8"/>
        <v/>
      </c>
      <c r="N122" s="108" t="str">
        <f t="shared" si="9"/>
        <v/>
      </c>
    </row>
    <row r="123" s="86" customFormat="1" ht="17.1" customHeight="1" spans="1:14">
      <c r="A123" s="100"/>
      <c r="B123" s="100"/>
      <c r="C123" s="102"/>
      <c r="D123" s="104"/>
      <c r="E123" s="104"/>
      <c r="F123" s="106"/>
      <c r="G123" s="106"/>
      <c r="H123" s="100" t="s">
        <v>1639</v>
      </c>
      <c r="I123" s="100" t="s">
        <v>1640</v>
      </c>
      <c r="J123" s="102">
        <f>SUMPRODUCT('[1]表九之二（需明确收支对象级次的录入表）'!D$7:D$9*(LEFT('[1]表九之二（需明确收支对象级次的录入表）'!$B$7:$B$9,LEN($H123))=$H123))+SUMPRODUCT('[1]表九之三（其它收支录入表）'!D$6:D$282*(LEFT('[1]表九之三（其它收支录入表）'!$B$6:$B$282,LEN($H123))=$H123))</f>
        <v>0</v>
      </c>
      <c r="K123" s="104">
        <f>SUMPRODUCT('[1]表九之二（需明确收支对象级次的录入表）'!E$7:E$9*(LEFT('[1]表九之二（需明确收支对象级次的录入表）'!$B$7:$B$9,LEN($H123))=$H123))+SUMPRODUCT('[1]表九之三（其它收支录入表）'!E$6:E$282*(LEFT('[1]表九之三（其它收支录入表）'!$B$6:$B$282,LEN($H123))=$H123))</f>
        <v>0</v>
      </c>
      <c r="L123" s="104">
        <f>SUMPRODUCT('[1]表九之二（需明确收支对象级次的录入表）'!I$7:I$9*(LEFT('[1]表九之二（需明确收支对象级次的录入表）'!$B$7:$B$9,LEN($H123))=$H123))+SUMPRODUCT('[1]表九之三（其它收支录入表）'!F$6:F$282*(LEFT('[1]表九之三（其它收支录入表）'!$B$6:$B$282,LEN($H123))=$H123))</f>
        <v>0</v>
      </c>
      <c r="M123" s="108" t="str">
        <f t="shared" si="8"/>
        <v/>
      </c>
      <c r="N123" s="108" t="str">
        <f t="shared" si="9"/>
        <v/>
      </c>
    </row>
    <row r="124" s="86" customFormat="1" ht="17.1" customHeight="1" spans="1:14">
      <c r="A124" s="100"/>
      <c r="B124" s="100"/>
      <c r="C124" s="102"/>
      <c r="D124" s="104"/>
      <c r="E124" s="104"/>
      <c r="F124" s="106"/>
      <c r="G124" s="106"/>
      <c r="H124" s="100" t="s">
        <v>1641</v>
      </c>
      <c r="I124" s="110" t="s">
        <v>1642</v>
      </c>
      <c r="J124" s="102">
        <f>SUMPRODUCT('[1]表九之二（需明确收支对象级次的录入表）'!D$7:D$9*(LEFT('[1]表九之二（需明确收支对象级次的录入表）'!$B$7:$B$9,LEN($H124))=$H124))+SUMPRODUCT('[1]表九之三（其它收支录入表）'!D$6:D$282*(LEFT('[1]表九之三（其它收支录入表）'!$B$6:$B$282,LEN($H124))=$H124))</f>
        <v>3</v>
      </c>
      <c r="K124" s="102">
        <f>SUMPRODUCT('[1]表九之二（需明确收支对象级次的录入表）'!E$7:E$9*(LEFT('[1]表九之二（需明确收支对象级次的录入表）'!$B$7:$B$9,LEN($H124))=$H124))+SUMPRODUCT('[1]表九之三（其它收支录入表）'!E$6:E$282*(LEFT('[1]表九之三（其它收支录入表）'!$B$6:$B$282,LEN($H124))=$H124))</f>
        <v>3</v>
      </c>
      <c r="L124" s="102">
        <f>SUMPRODUCT('[1]表九之二（需明确收支对象级次的录入表）'!I$7:I$9*(LEFT('[1]表九之二（需明确收支对象级次的录入表）'!$B$7:$B$9,LEN($H124))=$H124))+SUMPRODUCT('[1]表九之三（其它收支录入表）'!F$6:F$282*(LEFT('[1]表九之三（其它收支录入表）'!$B$6:$B$282,LEN($H124))=$H124))</f>
        <v>3</v>
      </c>
      <c r="M124" s="108">
        <f t="shared" si="8"/>
        <v>1</v>
      </c>
      <c r="N124" s="108">
        <f t="shared" si="9"/>
        <v>1</v>
      </c>
    </row>
    <row r="125" s="86" customFormat="1" ht="17.1" customHeight="1" spans="1:14">
      <c r="A125" s="100"/>
      <c r="B125" s="100"/>
      <c r="C125" s="102"/>
      <c r="D125" s="104"/>
      <c r="E125" s="104"/>
      <c r="F125" s="106"/>
      <c r="G125" s="106"/>
      <c r="H125" s="250" t="s">
        <v>1643</v>
      </c>
      <c r="I125" s="110" t="s">
        <v>1644</v>
      </c>
      <c r="J125" s="102">
        <f>SUMPRODUCT('[1]表九之二（需明确收支对象级次的录入表）'!D$7:D$9*(LEFT('[1]表九之二（需明确收支对象级次的录入表）'!$B$7:$B$9,LEN($H125))=$H125))+SUMPRODUCT('[1]表九之三（其它收支录入表）'!D$6:D$282*(LEFT('[1]表九之三（其它收支录入表）'!$B$6:$B$282,LEN($H125))=$H125))</f>
        <v>3</v>
      </c>
      <c r="K125" s="104">
        <f>SUMPRODUCT('[1]表九之二（需明确收支对象级次的录入表）'!E$7:E$9*(LEFT('[1]表九之二（需明确收支对象级次的录入表）'!$B$7:$B$9,LEN($H125))=$H125))+SUMPRODUCT('[1]表九之三（其它收支录入表）'!E$6:E$282*(LEFT('[1]表九之三（其它收支录入表）'!$B$6:$B$282,LEN($H125))=$H125))</f>
        <v>3</v>
      </c>
      <c r="L125" s="104">
        <f>SUMPRODUCT('[1]表九之二（需明确收支对象级次的录入表）'!I$7:I$9*(LEFT('[1]表九之二（需明确收支对象级次的录入表）'!$B$7:$B$9,LEN($H125))=$H125))+SUMPRODUCT('[1]表九之三（其它收支录入表）'!F$6:F$282*(LEFT('[1]表九之三（其它收支录入表）'!$B$6:$B$282,LEN($H125))=$H125))</f>
        <v>3</v>
      </c>
      <c r="M125" s="108">
        <f t="shared" si="8"/>
        <v>1</v>
      </c>
      <c r="N125" s="108">
        <f t="shared" si="9"/>
        <v>1</v>
      </c>
    </row>
    <row r="126" s="86" customFormat="1" ht="17.1" customHeight="1" spans="1:14">
      <c r="A126" s="100"/>
      <c r="B126" s="100"/>
      <c r="C126" s="102"/>
      <c r="D126" s="104"/>
      <c r="E126" s="104"/>
      <c r="F126" s="106"/>
      <c r="G126" s="106"/>
      <c r="H126" s="250" t="s">
        <v>1645</v>
      </c>
      <c r="I126" s="110" t="s">
        <v>1646</v>
      </c>
      <c r="J126" s="102">
        <f>SUMPRODUCT('[1]表九之二（需明确收支对象级次的录入表）'!D$7:D$9*(LEFT('[1]表九之二（需明确收支对象级次的录入表）'!$B$7:$B$9,LEN($H126))=$H126))+SUMPRODUCT('[1]表九之三（其它收支录入表）'!D$6:D$282*(LEFT('[1]表九之三（其它收支录入表）'!$B$6:$B$282,LEN($H126))=$H126))</f>
        <v>0</v>
      </c>
      <c r="K126" s="104">
        <f>SUMPRODUCT('[1]表九之二（需明确收支对象级次的录入表）'!E$7:E$9*(LEFT('[1]表九之二（需明确收支对象级次的录入表）'!$B$7:$B$9,LEN($H126))=$H126))+SUMPRODUCT('[1]表九之三（其它收支录入表）'!E$6:E$282*(LEFT('[1]表九之三（其它收支录入表）'!$B$6:$B$282,LEN($H126))=$H126))</f>
        <v>0</v>
      </c>
      <c r="L126" s="104">
        <f>SUMPRODUCT('[1]表九之二（需明确收支对象级次的录入表）'!I$7:I$9*(LEFT('[1]表九之二（需明确收支对象级次的录入表）'!$B$7:$B$9,LEN($H126))=$H126))+SUMPRODUCT('[1]表九之三（其它收支录入表）'!F$6:F$282*(LEFT('[1]表九之三（其它收支录入表）'!$B$6:$B$282,LEN($H126))=$H126))</f>
        <v>0</v>
      </c>
      <c r="M126" s="108" t="str">
        <f t="shared" si="8"/>
        <v/>
      </c>
      <c r="N126" s="108" t="str">
        <f t="shared" si="9"/>
        <v/>
      </c>
    </row>
    <row r="127" s="86" customFormat="1" ht="17.1" customHeight="1" spans="1:14">
      <c r="A127" s="100"/>
      <c r="B127" s="100"/>
      <c r="C127" s="102"/>
      <c r="D127" s="104"/>
      <c r="E127" s="104"/>
      <c r="F127" s="106"/>
      <c r="G127" s="106"/>
      <c r="H127" s="250" t="s">
        <v>1647</v>
      </c>
      <c r="I127" s="110" t="s">
        <v>1648</v>
      </c>
      <c r="J127" s="102">
        <f>SUMPRODUCT('[1]表九之二（需明确收支对象级次的录入表）'!D$7:D$9*(LEFT('[1]表九之二（需明确收支对象级次的录入表）'!$B$7:$B$9,LEN($H127))=$H127))+SUMPRODUCT('[1]表九之三（其它收支录入表）'!D$6:D$282*(LEFT('[1]表九之三（其它收支录入表）'!$B$6:$B$282,LEN($H127))=$H127))</f>
        <v>0</v>
      </c>
      <c r="K127" s="104">
        <f>SUMPRODUCT('[1]表九之二（需明确收支对象级次的录入表）'!E$7:E$9*(LEFT('[1]表九之二（需明确收支对象级次的录入表）'!$B$7:$B$9,LEN($H127))=$H127))+SUMPRODUCT('[1]表九之三（其它收支录入表）'!E$6:E$282*(LEFT('[1]表九之三（其它收支录入表）'!$B$6:$B$282,LEN($H127))=$H127))</f>
        <v>0</v>
      </c>
      <c r="L127" s="104">
        <f>SUMPRODUCT('[1]表九之二（需明确收支对象级次的录入表）'!I$7:I$9*(LEFT('[1]表九之二（需明确收支对象级次的录入表）'!$B$7:$B$9,LEN($H127))=$H127))+SUMPRODUCT('[1]表九之三（其它收支录入表）'!F$6:F$282*(LEFT('[1]表九之三（其它收支录入表）'!$B$6:$B$282,LEN($H127))=$H127))</f>
        <v>0</v>
      </c>
      <c r="M127" s="108" t="str">
        <f t="shared" si="8"/>
        <v/>
      </c>
      <c r="N127" s="108" t="str">
        <f t="shared" si="9"/>
        <v/>
      </c>
    </row>
    <row r="128" s="86" customFormat="1" ht="17.1" customHeight="1" spans="1:14">
      <c r="A128" s="100"/>
      <c r="B128" s="100"/>
      <c r="C128" s="102"/>
      <c r="D128" s="104"/>
      <c r="E128" s="104"/>
      <c r="F128" s="106"/>
      <c r="G128" s="106"/>
      <c r="H128" s="250" t="s">
        <v>1649</v>
      </c>
      <c r="I128" s="110" t="s">
        <v>1650</v>
      </c>
      <c r="J128" s="102">
        <f>SUMPRODUCT('[1]表九之二（需明确收支对象级次的录入表）'!D$7:D$9*(LEFT('[1]表九之二（需明确收支对象级次的录入表）'!$B$7:$B$9,LEN($H128))=$H128))+SUMPRODUCT('[1]表九之三（其它收支录入表）'!D$6:D$282*(LEFT('[1]表九之三（其它收支录入表）'!$B$6:$B$282,LEN($H128))=$H128))</f>
        <v>0</v>
      </c>
      <c r="K128" s="102">
        <f>SUMPRODUCT('[1]表九之二（需明确收支对象级次的录入表）'!E$7:E$9*(LEFT('[1]表九之二（需明确收支对象级次的录入表）'!$B$7:$B$9,LEN($H128))=$H128))+SUMPRODUCT('[1]表九之三（其它收支录入表）'!E$6:E$282*(LEFT('[1]表九之三（其它收支录入表）'!$B$6:$B$282,LEN($H128))=$H128))</f>
        <v>0</v>
      </c>
      <c r="L128" s="102">
        <f>SUMPRODUCT('[1]表九之二（需明确收支对象级次的录入表）'!I$7:I$9*(LEFT('[1]表九之二（需明确收支对象级次的录入表）'!$B$7:$B$9,LEN($H128))=$H128))+SUMPRODUCT('[1]表九之三（其它收支录入表）'!F$6:F$282*(LEFT('[1]表九之三（其它收支录入表）'!$B$6:$B$282,LEN($H128))=$H128))</f>
        <v>0</v>
      </c>
      <c r="M128" s="108" t="str">
        <f t="shared" si="8"/>
        <v/>
      </c>
      <c r="N128" s="108" t="str">
        <f t="shared" si="9"/>
        <v/>
      </c>
    </row>
    <row r="129" s="86" customFormat="1" ht="17.1" customHeight="1" spans="1:14">
      <c r="A129" s="100"/>
      <c r="B129" s="100"/>
      <c r="C129" s="102"/>
      <c r="D129" s="104"/>
      <c r="E129" s="104"/>
      <c r="F129" s="106"/>
      <c r="G129" s="106"/>
      <c r="H129" s="250" t="s">
        <v>1651</v>
      </c>
      <c r="I129" s="110" t="s">
        <v>1644</v>
      </c>
      <c r="J129" s="102">
        <f>SUMPRODUCT('[1]表九之二（需明确收支对象级次的录入表）'!D$7:D$9*(LEFT('[1]表九之二（需明确收支对象级次的录入表）'!$B$7:$B$9,LEN($H129))=$H129))+SUMPRODUCT('[1]表九之三（其它收支录入表）'!D$6:D$282*(LEFT('[1]表九之三（其它收支录入表）'!$B$6:$B$282,LEN($H129))=$H129))</f>
        <v>0</v>
      </c>
      <c r="K129" s="104">
        <f>SUMPRODUCT('[1]表九之二（需明确收支对象级次的录入表）'!E$7:E$9*(LEFT('[1]表九之二（需明确收支对象级次的录入表）'!$B$7:$B$9,LEN($H129))=$H129))+SUMPRODUCT('[1]表九之三（其它收支录入表）'!E$6:E$282*(LEFT('[1]表九之三（其它收支录入表）'!$B$6:$B$282,LEN($H129))=$H129))</f>
        <v>0</v>
      </c>
      <c r="L129" s="104">
        <f>SUMPRODUCT('[1]表九之二（需明确收支对象级次的录入表）'!I$7:I$9*(LEFT('[1]表九之二（需明确收支对象级次的录入表）'!$B$7:$B$9,LEN($H129))=$H129))+SUMPRODUCT('[1]表九之三（其它收支录入表）'!F$6:F$282*(LEFT('[1]表九之三（其它收支录入表）'!$B$6:$B$282,LEN($H129))=$H129))</f>
        <v>0</v>
      </c>
      <c r="M129" s="108" t="str">
        <f t="shared" si="8"/>
        <v/>
      </c>
      <c r="N129" s="108" t="str">
        <f t="shared" si="9"/>
        <v/>
      </c>
    </row>
    <row r="130" s="86" customFormat="1" ht="17.1" customHeight="1" spans="1:14">
      <c r="A130" s="100"/>
      <c r="B130" s="100"/>
      <c r="C130" s="102"/>
      <c r="D130" s="104"/>
      <c r="E130" s="104"/>
      <c r="F130" s="106"/>
      <c r="G130" s="106"/>
      <c r="H130" s="250" t="s">
        <v>1652</v>
      </c>
      <c r="I130" s="110" t="s">
        <v>1646</v>
      </c>
      <c r="J130" s="102">
        <f>SUMPRODUCT('[1]表九之二（需明确收支对象级次的录入表）'!D$7:D$9*(LEFT('[1]表九之二（需明确收支对象级次的录入表）'!$B$7:$B$9,LEN($H130))=$H130))+SUMPRODUCT('[1]表九之三（其它收支录入表）'!D$6:D$282*(LEFT('[1]表九之三（其它收支录入表）'!$B$6:$B$282,LEN($H130))=$H130))</f>
        <v>0</v>
      </c>
      <c r="K130" s="104">
        <f>SUMPRODUCT('[1]表九之二（需明确收支对象级次的录入表）'!E$7:E$9*(LEFT('[1]表九之二（需明确收支对象级次的录入表）'!$B$7:$B$9,LEN($H130))=$H130))+SUMPRODUCT('[1]表九之三（其它收支录入表）'!E$6:E$282*(LEFT('[1]表九之三（其它收支录入表）'!$B$6:$B$282,LEN($H130))=$H130))</f>
        <v>0</v>
      </c>
      <c r="L130" s="104">
        <f>SUMPRODUCT('[1]表九之二（需明确收支对象级次的录入表）'!I$7:I$9*(LEFT('[1]表九之二（需明确收支对象级次的录入表）'!$B$7:$B$9,LEN($H130))=$H130))+SUMPRODUCT('[1]表九之三（其它收支录入表）'!F$6:F$282*(LEFT('[1]表九之三（其它收支录入表）'!$B$6:$B$282,LEN($H130))=$H130))</f>
        <v>0</v>
      </c>
      <c r="M130" s="108" t="str">
        <f t="shared" si="8"/>
        <v/>
      </c>
      <c r="N130" s="108" t="str">
        <f t="shared" si="9"/>
        <v/>
      </c>
    </row>
    <row r="131" s="86" customFormat="1" ht="17.1" customHeight="1" spans="1:14">
      <c r="A131" s="100"/>
      <c r="B131" s="100"/>
      <c r="C131" s="102"/>
      <c r="D131" s="104"/>
      <c r="E131" s="104"/>
      <c r="F131" s="106"/>
      <c r="G131" s="106"/>
      <c r="H131" s="250" t="s">
        <v>1653</v>
      </c>
      <c r="I131" s="110" t="s">
        <v>1654</v>
      </c>
      <c r="J131" s="102">
        <f>SUMPRODUCT('[1]表九之二（需明确收支对象级次的录入表）'!D$7:D$9*(LEFT('[1]表九之二（需明确收支对象级次的录入表）'!$B$7:$B$9,LEN($H131))=$H131))+SUMPRODUCT('[1]表九之三（其它收支录入表）'!D$6:D$282*(LEFT('[1]表九之三（其它收支录入表）'!$B$6:$B$282,LEN($H131))=$H131))</f>
        <v>0</v>
      </c>
      <c r="K131" s="104">
        <f>SUMPRODUCT('[1]表九之二（需明确收支对象级次的录入表）'!E$7:E$9*(LEFT('[1]表九之二（需明确收支对象级次的录入表）'!$B$7:$B$9,LEN($H131))=$H131))+SUMPRODUCT('[1]表九之三（其它收支录入表）'!E$6:E$282*(LEFT('[1]表九之三（其它收支录入表）'!$B$6:$B$282,LEN($H131))=$H131))</f>
        <v>0</v>
      </c>
      <c r="L131" s="104">
        <f>SUMPRODUCT('[1]表九之二（需明确收支对象级次的录入表）'!I$7:I$9*(LEFT('[1]表九之二（需明确收支对象级次的录入表）'!$B$7:$B$9,LEN($H131))=$H131))+SUMPRODUCT('[1]表九之三（其它收支录入表）'!F$6:F$282*(LEFT('[1]表九之三（其它收支录入表）'!$B$6:$B$282,LEN($H131))=$H131))</f>
        <v>0</v>
      </c>
      <c r="M131" s="108" t="str">
        <f t="shared" si="8"/>
        <v/>
      </c>
      <c r="N131" s="108" t="str">
        <f t="shared" si="9"/>
        <v/>
      </c>
    </row>
    <row r="132" s="86" customFormat="1" ht="17.1" customHeight="1" spans="1:14">
      <c r="A132" s="100"/>
      <c r="B132" s="100"/>
      <c r="C132" s="102"/>
      <c r="D132" s="104"/>
      <c r="E132" s="104"/>
      <c r="F132" s="106"/>
      <c r="G132" s="106"/>
      <c r="H132" s="250" t="s">
        <v>1655</v>
      </c>
      <c r="I132" s="110" t="s">
        <v>1656</v>
      </c>
      <c r="J132" s="102">
        <f>SUMPRODUCT('[1]表九之二（需明确收支对象级次的录入表）'!D$7:D$9*(LEFT('[1]表九之二（需明确收支对象级次的录入表）'!$B$7:$B$9,LEN($H132))=$H132))+SUMPRODUCT('[1]表九之三（其它收支录入表）'!D$6:D$282*(LEFT('[1]表九之三（其它收支录入表）'!$B$6:$B$282,LEN($H132))=$H132))</f>
        <v>0</v>
      </c>
      <c r="K132" s="102">
        <f>SUMPRODUCT('[1]表九之二（需明确收支对象级次的录入表）'!E$7:E$9*(LEFT('[1]表九之二（需明确收支对象级次的录入表）'!$B$7:$B$9,LEN($H132))=$H132))+SUMPRODUCT('[1]表九之三（其它收支录入表）'!E$6:E$282*(LEFT('[1]表九之三（其它收支录入表）'!$B$6:$B$282,LEN($H132))=$H132))</f>
        <v>0</v>
      </c>
      <c r="L132" s="102">
        <f>SUMPRODUCT('[1]表九之二（需明确收支对象级次的录入表）'!I$7:I$9*(LEFT('[1]表九之二（需明确收支对象级次的录入表）'!$B$7:$B$9,LEN($H132))=$H132))+SUMPRODUCT('[1]表九之三（其它收支录入表）'!F$6:F$282*(LEFT('[1]表九之三（其它收支录入表）'!$B$6:$B$282,LEN($H132))=$H132))</f>
        <v>0</v>
      </c>
      <c r="M132" s="108" t="str">
        <f t="shared" si="8"/>
        <v/>
      </c>
      <c r="N132" s="108" t="str">
        <f t="shared" si="9"/>
        <v/>
      </c>
    </row>
    <row r="133" s="86" customFormat="1" ht="17.1" customHeight="1" spans="1:14">
      <c r="A133" s="100"/>
      <c r="B133" s="100"/>
      <c r="C133" s="102"/>
      <c r="D133" s="104"/>
      <c r="E133" s="104"/>
      <c r="F133" s="106"/>
      <c r="G133" s="106"/>
      <c r="H133" s="250" t="s">
        <v>1657</v>
      </c>
      <c r="I133" s="110" t="s">
        <v>1646</v>
      </c>
      <c r="J133" s="102">
        <f>SUMPRODUCT('[1]表九之二（需明确收支对象级次的录入表）'!D$7:D$9*(LEFT('[1]表九之二（需明确收支对象级次的录入表）'!$B$7:$B$9,LEN($H133))=$H133))+SUMPRODUCT('[1]表九之三（其它收支录入表）'!D$6:D$282*(LEFT('[1]表九之三（其它收支录入表）'!$B$6:$B$282,LEN($H133))=$H133))</f>
        <v>0</v>
      </c>
      <c r="K133" s="104">
        <f>SUMPRODUCT('[1]表九之二（需明确收支对象级次的录入表）'!E$7:E$9*(LEFT('[1]表九之二（需明确收支对象级次的录入表）'!$B$7:$B$9,LEN($H133))=$H133))+SUMPRODUCT('[1]表九之三（其它收支录入表）'!E$6:E$282*(LEFT('[1]表九之三（其它收支录入表）'!$B$6:$B$282,LEN($H133))=$H133))</f>
        <v>0</v>
      </c>
      <c r="L133" s="104">
        <f>SUMPRODUCT('[1]表九之二（需明确收支对象级次的录入表）'!I$7:I$9*(LEFT('[1]表九之二（需明确收支对象级次的录入表）'!$B$7:$B$9,LEN($H133))=$H133))+SUMPRODUCT('[1]表九之三（其它收支录入表）'!F$6:F$282*(LEFT('[1]表九之三（其它收支录入表）'!$B$6:$B$282,LEN($H133))=$H133))</f>
        <v>0</v>
      </c>
      <c r="M133" s="108" t="str">
        <f t="shared" si="8"/>
        <v/>
      </c>
      <c r="N133" s="108" t="str">
        <f t="shared" si="9"/>
        <v/>
      </c>
    </row>
    <row r="134" s="86" customFormat="1" ht="17.1" customHeight="1" spans="1:14">
      <c r="A134" s="100"/>
      <c r="B134" s="100"/>
      <c r="C134" s="102"/>
      <c r="D134" s="104"/>
      <c r="E134" s="104"/>
      <c r="F134" s="106"/>
      <c r="G134" s="106"/>
      <c r="H134" s="250" t="s">
        <v>1658</v>
      </c>
      <c r="I134" s="110" t="s">
        <v>1659</v>
      </c>
      <c r="J134" s="102">
        <f>SUMPRODUCT('[1]表九之二（需明确收支对象级次的录入表）'!D$7:D$9*(LEFT('[1]表九之二（需明确收支对象级次的录入表）'!$B$7:$B$9,LEN($H134))=$H134))+SUMPRODUCT('[1]表九之三（其它收支录入表）'!D$6:D$282*(LEFT('[1]表九之三（其它收支录入表）'!$B$6:$B$282,LEN($H134))=$H134))</f>
        <v>0</v>
      </c>
      <c r="K134" s="104">
        <f>SUMPRODUCT('[1]表九之二（需明确收支对象级次的录入表）'!E$7:E$9*(LEFT('[1]表九之二（需明确收支对象级次的录入表）'!$B$7:$B$9,LEN($H134))=$H134))+SUMPRODUCT('[1]表九之三（其它收支录入表）'!E$6:E$282*(LEFT('[1]表九之三（其它收支录入表）'!$B$6:$B$282,LEN($H134))=$H134))</f>
        <v>0</v>
      </c>
      <c r="L134" s="104">
        <f>SUMPRODUCT('[1]表九之二（需明确收支对象级次的录入表）'!I$7:I$9*(LEFT('[1]表九之二（需明确收支对象级次的录入表）'!$B$7:$B$9,LEN($H134))=$H134))+SUMPRODUCT('[1]表九之三（其它收支录入表）'!F$6:F$282*(LEFT('[1]表九之三（其它收支录入表）'!$B$6:$B$282,LEN($H134))=$H134))</f>
        <v>0</v>
      </c>
      <c r="M134" s="108" t="str">
        <f t="shared" si="8"/>
        <v/>
      </c>
      <c r="N134" s="108" t="str">
        <f t="shared" si="9"/>
        <v/>
      </c>
    </row>
    <row r="135" s="86" customFormat="1" ht="17.1" customHeight="1" spans="1:14">
      <c r="A135" s="100"/>
      <c r="B135" s="100"/>
      <c r="C135" s="102"/>
      <c r="D135" s="104"/>
      <c r="E135" s="104"/>
      <c r="F135" s="106"/>
      <c r="G135" s="106"/>
      <c r="H135" s="100" t="s">
        <v>1144</v>
      </c>
      <c r="I135" s="100" t="s">
        <v>1660</v>
      </c>
      <c r="J135" s="102">
        <f>SUMPRODUCT('[1]表九之二（需明确收支对象级次的录入表）'!D$7:D$9*(LEFT('[1]表九之二（需明确收支对象级次的录入表）'!$B$7:$B$9,LEN($H135))=$H135))+SUMPRODUCT('[1]表九之三（其它收支录入表）'!D$6:D$282*(LEFT('[1]表九之三（其它收支录入表）'!$B$6:$B$282,LEN($H135))=$H135))</f>
        <v>0</v>
      </c>
      <c r="K135" s="102">
        <f>SUMPRODUCT('[1]表九之二（需明确收支对象级次的录入表）'!E$7:E$9*(LEFT('[1]表九之二（需明确收支对象级次的录入表）'!$B$7:$B$9,LEN($H135))=$H135))+SUMPRODUCT('[1]表九之三（其它收支录入表）'!E$6:E$282*(LEFT('[1]表九之三（其它收支录入表）'!$B$6:$B$282,LEN($H135))=$H135))</f>
        <v>0</v>
      </c>
      <c r="L135" s="102">
        <f>SUMPRODUCT('[1]表九之二（需明确收支对象级次的录入表）'!I$7:I$9*(LEFT('[1]表九之二（需明确收支对象级次的录入表）'!$B$7:$B$9,LEN($H135))=$H135))+SUMPRODUCT('[1]表九之三（其它收支录入表）'!F$6:F$282*(LEFT('[1]表九之三（其它收支录入表）'!$B$6:$B$282,LEN($H135))=$H135))</f>
        <v>0</v>
      </c>
      <c r="M135" s="108" t="str">
        <f t="shared" ref="M135:M198" si="10">IFERROR($L135/J135,"")</f>
        <v/>
      </c>
      <c r="N135" s="108" t="str">
        <f t="shared" ref="N135:N198" si="11">IFERROR($L135/K135,"")</f>
        <v/>
      </c>
    </row>
    <row r="136" s="86" customFormat="1" ht="17.1" customHeight="1" spans="1:14">
      <c r="A136" s="100"/>
      <c r="B136" s="100"/>
      <c r="C136" s="102"/>
      <c r="D136" s="104"/>
      <c r="E136" s="104"/>
      <c r="F136" s="106"/>
      <c r="G136" s="106"/>
      <c r="H136" s="100" t="s">
        <v>1661</v>
      </c>
      <c r="I136" s="100" t="s">
        <v>1662</v>
      </c>
      <c r="J136" s="102">
        <f>SUMPRODUCT('[1]表九之二（需明确收支对象级次的录入表）'!D$7:D$9*(LEFT('[1]表九之二（需明确收支对象级次的录入表）'!$B$7:$B$9,LEN($H136))=$H136))+SUMPRODUCT('[1]表九之三（其它收支录入表）'!D$6:D$282*(LEFT('[1]表九之三（其它收支录入表）'!$B$6:$B$282,LEN($H136))=$H136))</f>
        <v>0</v>
      </c>
      <c r="K136" s="102">
        <f>SUMPRODUCT('[1]表九之二（需明确收支对象级次的录入表）'!E$7:E$9*(LEFT('[1]表九之二（需明确收支对象级次的录入表）'!$B$7:$B$9,LEN($H136))=$H136))+SUMPRODUCT('[1]表九之三（其它收支录入表）'!E$6:E$282*(LEFT('[1]表九之三（其它收支录入表）'!$B$6:$B$282,LEN($H136))=$H136))</f>
        <v>0</v>
      </c>
      <c r="L136" s="102">
        <f>SUMPRODUCT('[1]表九之二（需明确收支对象级次的录入表）'!I$7:I$9*(LEFT('[1]表九之二（需明确收支对象级次的录入表）'!$B$7:$B$9,LEN($H136))=$H136))+SUMPRODUCT('[1]表九之三（其它收支录入表）'!F$6:F$282*(LEFT('[1]表九之三（其它收支录入表）'!$B$6:$B$282,LEN($H136))=$H136))</f>
        <v>0</v>
      </c>
      <c r="M136" s="108" t="str">
        <f t="shared" si="10"/>
        <v/>
      </c>
      <c r="N136" s="108" t="str">
        <f t="shared" si="11"/>
        <v/>
      </c>
    </row>
    <row r="137" s="86" customFormat="1" ht="17.1" customHeight="1" spans="1:14">
      <c r="A137" s="100"/>
      <c r="B137" s="100"/>
      <c r="C137" s="102"/>
      <c r="D137" s="104"/>
      <c r="E137" s="104"/>
      <c r="F137" s="106"/>
      <c r="G137" s="106"/>
      <c r="H137" s="100" t="s">
        <v>1663</v>
      </c>
      <c r="I137" s="100" t="s">
        <v>1664</v>
      </c>
      <c r="J137" s="102">
        <f>SUMPRODUCT('[1]表九之二（需明确收支对象级次的录入表）'!D$7:D$9*(LEFT('[1]表九之二（需明确收支对象级次的录入表）'!$B$7:$B$9,LEN($H137))=$H137))+SUMPRODUCT('[1]表九之三（其它收支录入表）'!D$6:D$282*(LEFT('[1]表九之三（其它收支录入表）'!$B$6:$B$282,LEN($H137))=$H137))</f>
        <v>0</v>
      </c>
      <c r="K137" s="104">
        <f>SUMPRODUCT('[1]表九之二（需明确收支对象级次的录入表）'!E$7:E$9*(LEFT('[1]表九之二（需明确收支对象级次的录入表）'!$B$7:$B$9,LEN($H137))=$H137))+SUMPRODUCT('[1]表九之三（其它收支录入表）'!E$6:E$282*(LEFT('[1]表九之三（其它收支录入表）'!$B$6:$B$282,LEN($H137))=$H137))</f>
        <v>0</v>
      </c>
      <c r="L137" s="104">
        <f>SUMPRODUCT('[1]表九之二（需明确收支对象级次的录入表）'!I$7:I$9*(LEFT('[1]表九之二（需明确收支对象级次的录入表）'!$B$7:$B$9,LEN($H137))=$H137))+SUMPRODUCT('[1]表九之三（其它收支录入表）'!F$6:F$282*(LEFT('[1]表九之三（其它收支录入表）'!$B$6:$B$282,LEN($H137))=$H137))</f>
        <v>0</v>
      </c>
      <c r="M137" s="108" t="str">
        <f t="shared" si="10"/>
        <v/>
      </c>
      <c r="N137" s="108" t="str">
        <f t="shared" si="11"/>
        <v/>
      </c>
    </row>
    <row r="138" s="86" customFormat="1" ht="17.1" customHeight="1" spans="1:14">
      <c r="A138" s="100"/>
      <c r="B138" s="100"/>
      <c r="C138" s="102"/>
      <c r="D138" s="104"/>
      <c r="E138" s="104"/>
      <c r="F138" s="106"/>
      <c r="G138" s="106"/>
      <c r="H138" s="100" t="s">
        <v>1665</v>
      </c>
      <c r="I138" s="100" t="s">
        <v>1666</v>
      </c>
      <c r="J138" s="102">
        <f>SUMPRODUCT('[1]表九之二（需明确收支对象级次的录入表）'!D$7:D$9*(LEFT('[1]表九之二（需明确收支对象级次的录入表）'!$B$7:$B$9,LEN($H138))=$H138))+SUMPRODUCT('[1]表九之三（其它收支录入表）'!D$6:D$282*(LEFT('[1]表九之三（其它收支录入表）'!$B$6:$B$282,LEN($H138))=$H138))</f>
        <v>0</v>
      </c>
      <c r="K138" s="104">
        <f>SUMPRODUCT('[1]表九之二（需明确收支对象级次的录入表）'!E$7:E$9*(LEFT('[1]表九之二（需明确收支对象级次的录入表）'!$B$7:$B$9,LEN($H138))=$H138))+SUMPRODUCT('[1]表九之三（其它收支录入表）'!E$6:E$282*(LEFT('[1]表九之三（其它收支录入表）'!$B$6:$B$282,LEN($H138))=$H138))</f>
        <v>0</v>
      </c>
      <c r="L138" s="104">
        <f>SUMPRODUCT('[1]表九之二（需明确收支对象级次的录入表）'!I$7:I$9*(LEFT('[1]表九之二（需明确收支对象级次的录入表）'!$B$7:$B$9,LEN($H138))=$H138))+SUMPRODUCT('[1]表九之三（其它收支录入表）'!F$6:F$282*(LEFT('[1]表九之三（其它收支录入表）'!$B$6:$B$282,LEN($H138))=$H138))</f>
        <v>0</v>
      </c>
      <c r="M138" s="108" t="str">
        <f t="shared" si="10"/>
        <v/>
      </c>
      <c r="N138" s="108" t="str">
        <f t="shared" si="11"/>
        <v/>
      </c>
    </row>
    <row r="139" s="86" customFormat="1" ht="17.1" customHeight="1" spans="1:14">
      <c r="A139" s="100"/>
      <c r="B139" s="100"/>
      <c r="C139" s="102"/>
      <c r="D139" s="104"/>
      <c r="E139" s="104"/>
      <c r="F139" s="106"/>
      <c r="G139" s="106"/>
      <c r="H139" s="100" t="s">
        <v>1667</v>
      </c>
      <c r="I139" s="100" t="s">
        <v>1668</v>
      </c>
      <c r="J139" s="102">
        <f>SUMPRODUCT('[1]表九之二（需明确收支对象级次的录入表）'!D$7:D$9*(LEFT('[1]表九之二（需明确收支对象级次的录入表）'!$B$7:$B$9,LEN($H139))=$H139))+SUMPRODUCT('[1]表九之三（其它收支录入表）'!D$6:D$282*(LEFT('[1]表九之三（其它收支录入表）'!$B$6:$B$282,LEN($H139))=$H139))</f>
        <v>0</v>
      </c>
      <c r="K139" s="104">
        <f>SUMPRODUCT('[1]表九之二（需明确收支对象级次的录入表）'!E$7:E$9*(LEFT('[1]表九之二（需明确收支对象级次的录入表）'!$B$7:$B$9,LEN($H139))=$H139))+SUMPRODUCT('[1]表九之三（其它收支录入表）'!E$6:E$282*(LEFT('[1]表九之三（其它收支录入表）'!$B$6:$B$282,LEN($H139))=$H139))</f>
        <v>0</v>
      </c>
      <c r="L139" s="104">
        <f>SUMPRODUCT('[1]表九之二（需明确收支对象级次的录入表）'!I$7:I$9*(LEFT('[1]表九之二（需明确收支对象级次的录入表）'!$B$7:$B$9,LEN($H139))=$H139))+SUMPRODUCT('[1]表九之三（其它收支录入表）'!F$6:F$282*(LEFT('[1]表九之三（其它收支录入表）'!$B$6:$B$282,LEN($H139))=$H139))</f>
        <v>0</v>
      </c>
      <c r="M139" s="108" t="str">
        <f t="shared" si="10"/>
        <v/>
      </c>
      <c r="N139" s="108" t="str">
        <f t="shared" si="11"/>
        <v/>
      </c>
    </row>
    <row r="140" s="86" customFormat="1" ht="17.1" customHeight="1" spans="1:14">
      <c r="A140" s="100"/>
      <c r="B140" s="100"/>
      <c r="C140" s="102"/>
      <c r="D140" s="104"/>
      <c r="E140" s="104"/>
      <c r="F140" s="106"/>
      <c r="G140" s="106"/>
      <c r="H140" s="100" t="s">
        <v>1669</v>
      </c>
      <c r="I140" s="100" t="s">
        <v>1670</v>
      </c>
      <c r="J140" s="102">
        <f>SUMPRODUCT('[1]表九之二（需明确收支对象级次的录入表）'!D$7:D$9*(LEFT('[1]表九之二（需明确收支对象级次的录入表）'!$B$7:$B$9,LEN($H140))=$H140))+SUMPRODUCT('[1]表九之三（其它收支录入表）'!D$6:D$282*(LEFT('[1]表九之三（其它收支录入表）'!$B$6:$B$282,LEN($H140))=$H140))</f>
        <v>0</v>
      </c>
      <c r="K140" s="104">
        <f>SUMPRODUCT('[1]表九之二（需明确收支对象级次的录入表）'!E$7:E$9*(LEFT('[1]表九之二（需明确收支对象级次的录入表）'!$B$7:$B$9,LEN($H140))=$H140))+SUMPRODUCT('[1]表九之三（其它收支录入表）'!E$6:E$282*(LEFT('[1]表九之三（其它收支录入表）'!$B$6:$B$282,LEN($H140))=$H140))</f>
        <v>0</v>
      </c>
      <c r="L140" s="104">
        <f>SUMPRODUCT('[1]表九之二（需明确收支对象级次的录入表）'!I$7:I$9*(LEFT('[1]表九之二（需明确收支对象级次的录入表）'!$B$7:$B$9,LEN($H140))=$H140))+SUMPRODUCT('[1]表九之三（其它收支录入表）'!F$6:F$282*(LEFT('[1]表九之三（其它收支录入表）'!$B$6:$B$282,LEN($H140))=$H140))</f>
        <v>0</v>
      </c>
      <c r="M140" s="108" t="str">
        <f t="shared" si="10"/>
        <v/>
      </c>
      <c r="N140" s="108" t="str">
        <f t="shared" si="11"/>
        <v/>
      </c>
    </row>
    <row r="141" s="86" customFormat="1" ht="17.1" customHeight="1" spans="1:14">
      <c r="A141" s="100"/>
      <c r="B141" s="100"/>
      <c r="C141" s="102"/>
      <c r="D141" s="104"/>
      <c r="E141" s="104"/>
      <c r="F141" s="106"/>
      <c r="G141" s="106"/>
      <c r="H141" s="100" t="s">
        <v>1671</v>
      </c>
      <c r="I141" s="100" t="s">
        <v>1672</v>
      </c>
      <c r="J141" s="102">
        <f>SUMPRODUCT('[1]表九之二（需明确收支对象级次的录入表）'!D$7:D$9*(LEFT('[1]表九之二（需明确收支对象级次的录入表）'!$B$7:$B$9,LEN($H141))=$H141))+SUMPRODUCT('[1]表九之三（其它收支录入表）'!D$6:D$282*(LEFT('[1]表九之三（其它收支录入表）'!$B$6:$B$282,LEN($H141))=$H141))</f>
        <v>0</v>
      </c>
      <c r="K141" s="102">
        <f>SUMPRODUCT('[1]表九之二（需明确收支对象级次的录入表）'!E$7:E$9*(LEFT('[1]表九之二（需明确收支对象级次的录入表）'!$B$7:$B$9,LEN($H141))=$H141))+SUMPRODUCT('[1]表九之三（其它收支录入表）'!E$6:E$282*(LEFT('[1]表九之三（其它收支录入表）'!$B$6:$B$282,LEN($H141))=$H141))</f>
        <v>0</v>
      </c>
      <c r="L141" s="102">
        <f>SUMPRODUCT('[1]表九之二（需明确收支对象级次的录入表）'!I$7:I$9*(LEFT('[1]表九之二（需明确收支对象级次的录入表）'!$B$7:$B$9,LEN($H141))=$H141))+SUMPRODUCT('[1]表九之三（其它收支录入表）'!F$6:F$282*(LEFT('[1]表九之三（其它收支录入表）'!$B$6:$B$282,LEN($H141))=$H141))</f>
        <v>0</v>
      </c>
      <c r="M141" s="108" t="str">
        <f t="shared" si="10"/>
        <v/>
      </c>
      <c r="N141" s="108" t="str">
        <f t="shared" si="11"/>
        <v/>
      </c>
    </row>
    <row r="142" s="86" customFormat="1" ht="17.1" customHeight="1" spans="1:14">
      <c r="A142" s="100"/>
      <c r="B142" s="100"/>
      <c r="C142" s="102"/>
      <c r="D142" s="104"/>
      <c r="E142" s="104"/>
      <c r="F142" s="106"/>
      <c r="G142" s="106"/>
      <c r="H142" s="100" t="s">
        <v>1673</v>
      </c>
      <c r="I142" s="100" t="s">
        <v>1668</v>
      </c>
      <c r="J142" s="102">
        <f>SUMPRODUCT('[1]表九之二（需明确收支对象级次的录入表）'!D$7:D$9*(LEFT('[1]表九之二（需明确收支对象级次的录入表）'!$B$7:$B$9,LEN($H142))=$H142))+SUMPRODUCT('[1]表九之三（其它收支录入表）'!D$6:D$282*(LEFT('[1]表九之三（其它收支录入表）'!$B$6:$B$282,LEN($H142))=$H142))</f>
        <v>0</v>
      </c>
      <c r="K142" s="104">
        <f>SUMPRODUCT('[1]表九之二（需明确收支对象级次的录入表）'!E$7:E$9*(LEFT('[1]表九之二（需明确收支对象级次的录入表）'!$B$7:$B$9,LEN($H142))=$H142))+SUMPRODUCT('[1]表九之三（其它收支录入表）'!E$6:E$282*(LEFT('[1]表九之三（其它收支录入表）'!$B$6:$B$282,LEN($H142))=$H142))</f>
        <v>0</v>
      </c>
      <c r="L142" s="104">
        <f>SUMPRODUCT('[1]表九之二（需明确收支对象级次的录入表）'!I$7:I$9*(LEFT('[1]表九之二（需明确收支对象级次的录入表）'!$B$7:$B$9,LEN($H142))=$H142))+SUMPRODUCT('[1]表九之三（其它收支录入表）'!F$6:F$282*(LEFT('[1]表九之三（其它收支录入表）'!$B$6:$B$282,LEN($H142))=$H142))</f>
        <v>0</v>
      </c>
      <c r="M142" s="108" t="str">
        <f t="shared" si="10"/>
        <v/>
      </c>
      <c r="N142" s="108" t="str">
        <f t="shared" si="11"/>
        <v/>
      </c>
    </row>
    <row r="143" s="86" customFormat="1" ht="17.1" customHeight="1" spans="1:14">
      <c r="A143" s="100"/>
      <c r="B143" s="100"/>
      <c r="C143" s="102"/>
      <c r="D143" s="104"/>
      <c r="E143" s="104"/>
      <c r="F143" s="106"/>
      <c r="G143" s="106"/>
      <c r="H143" s="100" t="s">
        <v>1674</v>
      </c>
      <c r="I143" s="100" t="s">
        <v>1675</v>
      </c>
      <c r="J143" s="102">
        <f>SUMPRODUCT('[1]表九之二（需明确收支对象级次的录入表）'!D$7:D$9*(LEFT('[1]表九之二（需明确收支对象级次的录入表）'!$B$7:$B$9,LEN($H143))=$H143))+SUMPRODUCT('[1]表九之三（其它收支录入表）'!D$6:D$282*(LEFT('[1]表九之三（其它收支录入表）'!$B$6:$B$282,LEN($H143))=$H143))</f>
        <v>0</v>
      </c>
      <c r="K143" s="104">
        <f>SUMPRODUCT('[1]表九之二（需明确收支对象级次的录入表）'!E$7:E$9*(LEFT('[1]表九之二（需明确收支对象级次的录入表）'!$B$7:$B$9,LEN($H143))=$H143))+SUMPRODUCT('[1]表九之三（其它收支录入表）'!E$6:E$282*(LEFT('[1]表九之三（其它收支录入表）'!$B$6:$B$282,LEN($H143))=$H143))</f>
        <v>0</v>
      </c>
      <c r="L143" s="104">
        <f>SUMPRODUCT('[1]表九之二（需明确收支对象级次的录入表）'!I$7:I$9*(LEFT('[1]表九之二（需明确收支对象级次的录入表）'!$B$7:$B$9,LEN($H143))=$H143))+SUMPRODUCT('[1]表九之三（其它收支录入表）'!F$6:F$282*(LEFT('[1]表九之三（其它收支录入表）'!$B$6:$B$282,LEN($H143))=$H143))</f>
        <v>0</v>
      </c>
      <c r="M143" s="108" t="str">
        <f t="shared" si="10"/>
        <v/>
      </c>
      <c r="N143" s="108" t="str">
        <f t="shared" si="11"/>
        <v/>
      </c>
    </row>
    <row r="144" s="86" customFormat="1" ht="17.1" customHeight="1" spans="1:14">
      <c r="A144" s="100"/>
      <c r="B144" s="100"/>
      <c r="C144" s="102"/>
      <c r="D144" s="104"/>
      <c r="E144" s="104"/>
      <c r="F144" s="106"/>
      <c r="G144" s="106"/>
      <c r="H144" s="100" t="s">
        <v>1676</v>
      </c>
      <c r="I144" s="100" t="s">
        <v>1677</v>
      </c>
      <c r="J144" s="102">
        <f>SUMPRODUCT('[1]表九之二（需明确收支对象级次的录入表）'!D$7:D$9*(LEFT('[1]表九之二（需明确收支对象级次的录入表）'!$B$7:$B$9,LEN($H144))=$H144))+SUMPRODUCT('[1]表九之三（其它收支录入表）'!D$6:D$282*(LEFT('[1]表九之三（其它收支录入表）'!$B$6:$B$282,LEN($H144))=$H144))</f>
        <v>0</v>
      </c>
      <c r="K144" s="104">
        <f>SUMPRODUCT('[1]表九之二（需明确收支对象级次的录入表）'!E$7:E$9*(LEFT('[1]表九之二（需明确收支对象级次的录入表）'!$B$7:$B$9,LEN($H144))=$H144))+SUMPRODUCT('[1]表九之三（其它收支录入表）'!E$6:E$282*(LEFT('[1]表九之三（其它收支录入表）'!$B$6:$B$282,LEN($H144))=$H144))</f>
        <v>0</v>
      </c>
      <c r="L144" s="104">
        <f>SUMPRODUCT('[1]表九之二（需明确收支对象级次的录入表）'!I$7:I$9*(LEFT('[1]表九之二（需明确收支对象级次的录入表）'!$B$7:$B$9,LEN($H144))=$H144))+SUMPRODUCT('[1]表九之三（其它收支录入表）'!F$6:F$282*(LEFT('[1]表九之三（其它收支录入表）'!$B$6:$B$282,LEN($H144))=$H144))</f>
        <v>0</v>
      </c>
      <c r="M144" s="108" t="str">
        <f t="shared" si="10"/>
        <v/>
      </c>
      <c r="N144" s="108" t="str">
        <f t="shared" si="11"/>
        <v/>
      </c>
    </row>
    <row r="145" s="86" customFormat="1" ht="17.1" customHeight="1" spans="1:14">
      <c r="A145" s="100"/>
      <c r="B145" s="100"/>
      <c r="C145" s="102"/>
      <c r="D145" s="104"/>
      <c r="E145" s="104"/>
      <c r="F145" s="106"/>
      <c r="G145" s="106"/>
      <c r="H145" s="100" t="s">
        <v>1678</v>
      </c>
      <c r="I145" s="100" t="s">
        <v>1679</v>
      </c>
      <c r="J145" s="102">
        <f>SUMPRODUCT('[1]表九之二（需明确收支对象级次的录入表）'!D$7:D$9*(LEFT('[1]表九之二（需明确收支对象级次的录入表）'!$B$7:$B$9,LEN($H145))=$H145))+SUMPRODUCT('[1]表九之三（其它收支录入表）'!D$6:D$282*(LEFT('[1]表九之三（其它收支录入表）'!$B$6:$B$282,LEN($H145))=$H145))</f>
        <v>0</v>
      </c>
      <c r="K145" s="104">
        <f>SUMPRODUCT('[1]表九之二（需明确收支对象级次的录入表）'!E$7:E$9*(LEFT('[1]表九之二（需明确收支对象级次的录入表）'!$B$7:$B$9,LEN($H145))=$H145))+SUMPRODUCT('[1]表九之三（其它收支录入表）'!E$6:E$282*(LEFT('[1]表九之三（其它收支录入表）'!$B$6:$B$282,LEN($H145))=$H145))</f>
        <v>0</v>
      </c>
      <c r="L145" s="104">
        <f>SUMPRODUCT('[1]表九之二（需明确收支对象级次的录入表）'!I$7:I$9*(LEFT('[1]表九之二（需明确收支对象级次的录入表）'!$B$7:$B$9,LEN($H145))=$H145))+SUMPRODUCT('[1]表九之三（其它收支录入表）'!F$6:F$282*(LEFT('[1]表九之三（其它收支录入表）'!$B$6:$B$282,LEN($H145))=$H145))</f>
        <v>0</v>
      </c>
      <c r="M145" s="108" t="str">
        <f t="shared" si="10"/>
        <v/>
      </c>
      <c r="N145" s="108" t="str">
        <f t="shared" si="11"/>
        <v/>
      </c>
    </row>
    <row r="146" s="86" customFormat="1" ht="17.1" customHeight="1" spans="1:14">
      <c r="A146" s="100"/>
      <c r="B146" s="100"/>
      <c r="C146" s="102"/>
      <c r="D146" s="104"/>
      <c r="E146" s="104"/>
      <c r="F146" s="106"/>
      <c r="G146" s="106"/>
      <c r="H146" s="100" t="s">
        <v>1680</v>
      </c>
      <c r="I146" s="100" t="s">
        <v>1681</v>
      </c>
      <c r="J146" s="102">
        <f>SUMPRODUCT('[1]表九之二（需明确收支对象级次的录入表）'!D$7:D$9*(LEFT('[1]表九之二（需明确收支对象级次的录入表）'!$B$7:$B$9,LEN($H146))=$H146))+SUMPRODUCT('[1]表九之三（其它收支录入表）'!D$6:D$282*(LEFT('[1]表九之三（其它收支录入表）'!$B$6:$B$282,LEN($H146))=$H146))</f>
        <v>0</v>
      </c>
      <c r="K146" s="102">
        <f>SUMPRODUCT('[1]表九之二（需明确收支对象级次的录入表）'!E$7:E$9*(LEFT('[1]表九之二（需明确收支对象级次的录入表）'!$B$7:$B$9,LEN($H146))=$H146))+SUMPRODUCT('[1]表九之三（其它收支录入表）'!E$6:E$282*(LEFT('[1]表九之三（其它收支录入表）'!$B$6:$B$282,LEN($H146))=$H146))</f>
        <v>0</v>
      </c>
      <c r="L146" s="102">
        <f>SUMPRODUCT('[1]表九之二（需明确收支对象级次的录入表）'!I$7:I$9*(LEFT('[1]表九之二（需明确收支对象级次的录入表）'!$B$7:$B$9,LEN($H146))=$H146))+SUMPRODUCT('[1]表九之三（其它收支录入表）'!F$6:F$282*(LEFT('[1]表九之三（其它收支录入表）'!$B$6:$B$282,LEN($H146))=$H146))</f>
        <v>0</v>
      </c>
      <c r="M146" s="108" t="str">
        <f t="shared" si="10"/>
        <v/>
      </c>
      <c r="N146" s="108" t="str">
        <f t="shared" si="11"/>
        <v/>
      </c>
    </row>
    <row r="147" s="86" customFormat="1" ht="17.1" customHeight="1" spans="1:14">
      <c r="A147" s="100"/>
      <c r="B147" s="100"/>
      <c r="C147" s="102"/>
      <c r="D147" s="104"/>
      <c r="E147" s="104"/>
      <c r="F147" s="106"/>
      <c r="G147" s="106"/>
      <c r="H147" s="100" t="s">
        <v>1682</v>
      </c>
      <c r="I147" s="100" t="s">
        <v>1683</v>
      </c>
      <c r="J147" s="102">
        <f>SUMPRODUCT('[1]表九之二（需明确收支对象级次的录入表）'!D$7:D$9*(LEFT('[1]表九之二（需明确收支对象级次的录入表）'!$B$7:$B$9,LEN($H147))=$H147))+SUMPRODUCT('[1]表九之三（其它收支录入表）'!D$6:D$282*(LEFT('[1]表九之三（其它收支录入表）'!$B$6:$B$282,LEN($H147))=$H147))</f>
        <v>0</v>
      </c>
      <c r="K147" s="104">
        <f>SUMPRODUCT('[1]表九之二（需明确收支对象级次的录入表）'!E$7:E$9*(LEFT('[1]表九之二（需明确收支对象级次的录入表）'!$B$7:$B$9,LEN($H147))=$H147))+SUMPRODUCT('[1]表九之三（其它收支录入表）'!E$6:E$282*(LEFT('[1]表九之三（其它收支录入表）'!$B$6:$B$282,LEN($H147))=$H147))</f>
        <v>0</v>
      </c>
      <c r="L147" s="104">
        <f>SUMPRODUCT('[1]表九之二（需明确收支对象级次的录入表）'!I$7:I$9*(LEFT('[1]表九之二（需明确收支对象级次的录入表）'!$B$7:$B$9,LEN($H147))=$H147))+SUMPRODUCT('[1]表九之三（其它收支录入表）'!F$6:F$282*(LEFT('[1]表九之三（其它收支录入表）'!$B$6:$B$282,LEN($H147))=$H147))</f>
        <v>0</v>
      </c>
      <c r="M147" s="108" t="str">
        <f t="shared" si="10"/>
        <v/>
      </c>
      <c r="N147" s="108" t="str">
        <f t="shared" si="11"/>
        <v/>
      </c>
    </row>
    <row r="148" s="86" customFormat="1" ht="17.1" customHeight="1" spans="1:14">
      <c r="A148" s="100"/>
      <c r="B148" s="100"/>
      <c r="C148" s="102"/>
      <c r="D148" s="104"/>
      <c r="E148" s="104"/>
      <c r="F148" s="106"/>
      <c r="G148" s="106"/>
      <c r="H148" s="100" t="s">
        <v>1684</v>
      </c>
      <c r="I148" s="100" t="s">
        <v>1685</v>
      </c>
      <c r="J148" s="102">
        <f>SUMPRODUCT('[1]表九之二（需明确收支对象级次的录入表）'!D$7:D$9*(LEFT('[1]表九之二（需明确收支对象级次的录入表）'!$B$7:$B$9,LEN($H148))=$H148))+SUMPRODUCT('[1]表九之三（其它收支录入表）'!D$6:D$282*(LEFT('[1]表九之三（其它收支录入表）'!$B$6:$B$282,LEN($H148))=$H148))</f>
        <v>0</v>
      </c>
      <c r="K148" s="104">
        <f>SUMPRODUCT('[1]表九之二（需明确收支对象级次的录入表）'!E$7:E$9*(LEFT('[1]表九之二（需明确收支对象级次的录入表）'!$B$7:$B$9,LEN($H148))=$H148))+SUMPRODUCT('[1]表九之三（其它收支录入表）'!E$6:E$282*(LEFT('[1]表九之三（其它收支录入表）'!$B$6:$B$282,LEN($H148))=$H148))</f>
        <v>0</v>
      </c>
      <c r="L148" s="104">
        <f>SUMPRODUCT('[1]表九之二（需明确收支对象级次的录入表）'!I$7:I$9*(LEFT('[1]表九之二（需明确收支对象级次的录入表）'!$B$7:$B$9,LEN($H148))=$H148))+SUMPRODUCT('[1]表九之三（其它收支录入表）'!F$6:F$282*(LEFT('[1]表九之三（其它收支录入表）'!$B$6:$B$282,LEN($H148))=$H148))</f>
        <v>0</v>
      </c>
      <c r="M148" s="108" t="str">
        <f t="shared" si="10"/>
        <v/>
      </c>
      <c r="N148" s="108" t="str">
        <f t="shared" si="11"/>
        <v/>
      </c>
    </row>
    <row r="149" s="86" customFormat="1" ht="17.1" customHeight="1" spans="1:14">
      <c r="A149" s="100"/>
      <c r="B149" s="100"/>
      <c r="C149" s="102"/>
      <c r="D149" s="104"/>
      <c r="E149" s="104"/>
      <c r="F149" s="106"/>
      <c r="G149" s="106"/>
      <c r="H149" s="100" t="s">
        <v>1686</v>
      </c>
      <c r="I149" s="100" t="s">
        <v>1687</v>
      </c>
      <c r="J149" s="102">
        <f>SUMPRODUCT('[1]表九之二（需明确收支对象级次的录入表）'!D$7:D$9*(LEFT('[1]表九之二（需明确收支对象级次的录入表）'!$B$7:$B$9,LEN($H149))=$H149))+SUMPRODUCT('[1]表九之三（其它收支录入表）'!D$6:D$282*(LEFT('[1]表九之三（其它收支录入表）'!$B$6:$B$282,LEN($H149))=$H149))</f>
        <v>0</v>
      </c>
      <c r="K149" s="104">
        <f>SUMPRODUCT('[1]表九之二（需明确收支对象级次的录入表）'!E$7:E$9*(LEFT('[1]表九之二（需明确收支对象级次的录入表）'!$B$7:$B$9,LEN($H149))=$H149))+SUMPRODUCT('[1]表九之三（其它收支录入表）'!E$6:E$282*(LEFT('[1]表九之三（其它收支录入表）'!$B$6:$B$282,LEN($H149))=$H149))</f>
        <v>0</v>
      </c>
      <c r="L149" s="104">
        <f>SUMPRODUCT('[1]表九之二（需明确收支对象级次的录入表）'!I$7:I$9*(LEFT('[1]表九之二（需明确收支对象级次的录入表）'!$B$7:$B$9,LEN($H149))=$H149))+SUMPRODUCT('[1]表九之三（其它收支录入表）'!F$6:F$282*(LEFT('[1]表九之三（其它收支录入表）'!$B$6:$B$282,LEN($H149))=$H149))</f>
        <v>0</v>
      </c>
      <c r="M149" s="108" t="str">
        <f t="shared" si="10"/>
        <v/>
      </c>
      <c r="N149" s="108" t="str">
        <f t="shared" si="11"/>
        <v/>
      </c>
    </row>
    <row r="150" s="86" customFormat="1" ht="17.1" customHeight="1" spans="1:14">
      <c r="A150" s="100"/>
      <c r="B150" s="100"/>
      <c r="C150" s="102"/>
      <c r="D150" s="104"/>
      <c r="E150" s="104"/>
      <c r="F150" s="106"/>
      <c r="G150" s="106"/>
      <c r="H150" s="100" t="s">
        <v>1688</v>
      </c>
      <c r="I150" s="100" t="s">
        <v>1689</v>
      </c>
      <c r="J150" s="102">
        <f>SUMPRODUCT('[1]表九之二（需明确收支对象级次的录入表）'!D$7:D$9*(LEFT('[1]表九之二（需明确收支对象级次的录入表）'!$B$7:$B$9,LEN($H150))=$H150))+SUMPRODUCT('[1]表九之三（其它收支录入表）'!D$6:D$282*(LEFT('[1]表九之三（其它收支录入表）'!$B$6:$B$282,LEN($H150))=$H150))</f>
        <v>0</v>
      </c>
      <c r="K150" s="104">
        <f>SUMPRODUCT('[1]表九之二（需明确收支对象级次的录入表）'!E$7:E$9*(LEFT('[1]表九之二（需明确收支对象级次的录入表）'!$B$7:$B$9,LEN($H150))=$H150))+SUMPRODUCT('[1]表九之三（其它收支录入表）'!E$6:E$282*(LEFT('[1]表九之三（其它收支录入表）'!$B$6:$B$282,LEN($H150))=$H150))</f>
        <v>0</v>
      </c>
      <c r="L150" s="104">
        <f>SUMPRODUCT('[1]表九之二（需明确收支对象级次的录入表）'!I$7:I$9*(LEFT('[1]表九之二（需明确收支对象级次的录入表）'!$B$7:$B$9,LEN($H150))=$H150))+SUMPRODUCT('[1]表九之三（其它收支录入表）'!F$6:F$282*(LEFT('[1]表九之三（其它收支录入表）'!$B$6:$B$282,LEN($H150))=$H150))</f>
        <v>0</v>
      </c>
      <c r="M150" s="108" t="str">
        <f t="shared" si="10"/>
        <v/>
      </c>
      <c r="N150" s="108" t="str">
        <f t="shared" si="11"/>
        <v/>
      </c>
    </row>
    <row r="151" s="86" customFormat="1" ht="17.1" customHeight="1" spans="1:14">
      <c r="A151" s="100"/>
      <c r="B151" s="100"/>
      <c r="C151" s="102"/>
      <c r="D151" s="104"/>
      <c r="E151" s="104"/>
      <c r="F151" s="106"/>
      <c r="G151" s="106"/>
      <c r="H151" s="100" t="s">
        <v>1690</v>
      </c>
      <c r="I151" s="100" t="s">
        <v>1691</v>
      </c>
      <c r="J151" s="102">
        <f>SUMPRODUCT('[1]表九之二（需明确收支对象级次的录入表）'!D$7:D$9*(LEFT('[1]表九之二（需明确收支对象级次的录入表）'!$B$7:$B$9,LEN($H151))=$H151))+SUMPRODUCT('[1]表九之三（其它收支录入表）'!D$6:D$282*(LEFT('[1]表九之三（其它收支录入表）'!$B$6:$B$282,LEN($H151))=$H151))</f>
        <v>0</v>
      </c>
      <c r="K151" s="104">
        <f>SUMPRODUCT('[1]表九之二（需明确收支对象级次的录入表）'!E$7:E$9*(LEFT('[1]表九之二（需明确收支对象级次的录入表）'!$B$7:$B$9,LEN($H151))=$H151))+SUMPRODUCT('[1]表九之三（其它收支录入表）'!E$6:E$282*(LEFT('[1]表九之三（其它收支录入表）'!$B$6:$B$282,LEN($H151))=$H151))</f>
        <v>0</v>
      </c>
      <c r="L151" s="104">
        <f>SUMPRODUCT('[1]表九之二（需明确收支对象级次的录入表）'!I$7:I$9*(LEFT('[1]表九之二（需明确收支对象级次的录入表）'!$B$7:$B$9,LEN($H151))=$H151))+SUMPRODUCT('[1]表九之三（其它收支录入表）'!F$6:F$282*(LEFT('[1]表九之三（其它收支录入表）'!$B$6:$B$282,LEN($H151))=$H151))</f>
        <v>0</v>
      </c>
      <c r="M151" s="108" t="str">
        <f t="shared" si="10"/>
        <v/>
      </c>
      <c r="N151" s="108" t="str">
        <f t="shared" si="11"/>
        <v/>
      </c>
    </row>
    <row r="152" s="86" customFormat="1" ht="17.1" customHeight="1" spans="1:14">
      <c r="A152" s="100"/>
      <c r="B152" s="100"/>
      <c r="C152" s="102"/>
      <c r="D152" s="104"/>
      <c r="E152" s="104"/>
      <c r="F152" s="106"/>
      <c r="G152" s="106"/>
      <c r="H152" s="100" t="s">
        <v>1692</v>
      </c>
      <c r="I152" s="100" t="s">
        <v>1693</v>
      </c>
      <c r="J152" s="102">
        <f>SUMPRODUCT('[1]表九之二（需明确收支对象级次的录入表）'!D$7:D$9*(LEFT('[1]表九之二（需明确收支对象级次的录入表）'!$B$7:$B$9,LEN($H152))=$H152))+SUMPRODUCT('[1]表九之三（其它收支录入表）'!D$6:D$282*(LEFT('[1]表九之三（其它收支录入表）'!$B$6:$B$282,LEN($H152))=$H152))</f>
        <v>0</v>
      </c>
      <c r="K152" s="104">
        <f>SUMPRODUCT('[1]表九之二（需明确收支对象级次的录入表）'!E$7:E$9*(LEFT('[1]表九之二（需明确收支对象级次的录入表）'!$B$7:$B$9,LEN($H152))=$H152))+SUMPRODUCT('[1]表九之三（其它收支录入表）'!E$6:E$282*(LEFT('[1]表九之三（其它收支录入表）'!$B$6:$B$282,LEN($H152))=$H152))</f>
        <v>0</v>
      </c>
      <c r="L152" s="104">
        <f>SUMPRODUCT('[1]表九之二（需明确收支对象级次的录入表）'!I$7:I$9*(LEFT('[1]表九之二（需明确收支对象级次的录入表）'!$B$7:$B$9,LEN($H152))=$H152))+SUMPRODUCT('[1]表九之三（其它收支录入表）'!F$6:F$282*(LEFT('[1]表九之三（其它收支录入表）'!$B$6:$B$282,LEN($H152))=$H152))</f>
        <v>0</v>
      </c>
      <c r="M152" s="108" t="str">
        <f t="shared" si="10"/>
        <v/>
      </c>
      <c r="N152" s="108" t="str">
        <f t="shared" si="11"/>
        <v/>
      </c>
    </row>
    <row r="153" s="86" customFormat="1" ht="17.1" customHeight="1" spans="1:14">
      <c r="A153" s="100"/>
      <c r="B153" s="100"/>
      <c r="C153" s="102"/>
      <c r="D153" s="104"/>
      <c r="E153" s="104"/>
      <c r="F153" s="106"/>
      <c r="G153" s="106"/>
      <c r="H153" s="100" t="s">
        <v>1694</v>
      </c>
      <c r="I153" s="100" t="s">
        <v>1695</v>
      </c>
      <c r="J153" s="102">
        <f>SUMPRODUCT('[1]表九之二（需明确收支对象级次的录入表）'!D$7:D$9*(LEFT('[1]表九之二（需明确收支对象级次的录入表）'!$B$7:$B$9,LEN($H153))=$H153))+SUMPRODUCT('[1]表九之三（其它收支录入表）'!D$6:D$282*(LEFT('[1]表九之三（其它收支录入表）'!$B$6:$B$282,LEN($H153))=$H153))</f>
        <v>0</v>
      </c>
      <c r="K153" s="104">
        <f>SUMPRODUCT('[1]表九之二（需明确收支对象级次的录入表）'!E$7:E$9*(LEFT('[1]表九之二（需明确收支对象级次的录入表）'!$B$7:$B$9,LEN($H153))=$H153))+SUMPRODUCT('[1]表九之三（其它收支录入表）'!E$6:E$282*(LEFT('[1]表九之三（其它收支录入表）'!$B$6:$B$282,LEN($H153))=$H153))</f>
        <v>0</v>
      </c>
      <c r="L153" s="104">
        <f>SUMPRODUCT('[1]表九之二（需明确收支对象级次的录入表）'!I$7:I$9*(LEFT('[1]表九之二（需明确收支对象级次的录入表）'!$B$7:$B$9,LEN($H153))=$H153))+SUMPRODUCT('[1]表九之三（其它收支录入表）'!F$6:F$282*(LEFT('[1]表九之三（其它收支录入表）'!$B$6:$B$282,LEN($H153))=$H153))</f>
        <v>0</v>
      </c>
      <c r="M153" s="108" t="str">
        <f t="shared" si="10"/>
        <v/>
      </c>
      <c r="N153" s="108" t="str">
        <f t="shared" si="11"/>
        <v/>
      </c>
    </row>
    <row r="154" s="86" customFormat="1" ht="17.1" customHeight="1" spans="1:14">
      <c r="A154" s="100"/>
      <c r="B154" s="100"/>
      <c r="C154" s="102"/>
      <c r="D154" s="104"/>
      <c r="E154" s="104"/>
      <c r="F154" s="106"/>
      <c r="G154" s="106"/>
      <c r="H154" s="100" t="s">
        <v>1696</v>
      </c>
      <c r="I154" s="100" t="s">
        <v>1697</v>
      </c>
      <c r="J154" s="102">
        <f>SUMPRODUCT('[1]表九之二（需明确收支对象级次的录入表）'!D$7:D$9*(LEFT('[1]表九之二（需明确收支对象级次的录入表）'!$B$7:$B$9,LEN($H154))=$H154))+SUMPRODUCT('[1]表九之三（其它收支录入表）'!D$6:D$282*(LEFT('[1]表九之三（其它收支录入表）'!$B$6:$B$282,LEN($H154))=$H154))</f>
        <v>0</v>
      </c>
      <c r="K154" s="104">
        <f>SUMPRODUCT('[1]表九之二（需明确收支对象级次的录入表）'!E$7:E$9*(LEFT('[1]表九之二（需明确收支对象级次的录入表）'!$B$7:$B$9,LEN($H154))=$H154))+SUMPRODUCT('[1]表九之三（其它收支录入表）'!E$6:E$282*(LEFT('[1]表九之三（其它收支录入表）'!$B$6:$B$282,LEN($H154))=$H154))</f>
        <v>0</v>
      </c>
      <c r="L154" s="104">
        <f>SUMPRODUCT('[1]表九之二（需明确收支对象级次的录入表）'!I$7:I$9*(LEFT('[1]表九之二（需明确收支对象级次的录入表）'!$B$7:$B$9,LEN($H154))=$H154))+SUMPRODUCT('[1]表九之三（其它收支录入表）'!F$6:F$282*(LEFT('[1]表九之三（其它收支录入表）'!$B$6:$B$282,LEN($H154))=$H154))</f>
        <v>0</v>
      </c>
      <c r="M154" s="108" t="str">
        <f t="shared" si="10"/>
        <v/>
      </c>
      <c r="N154" s="108" t="str">
        <f t="shared" si="11"/>
        <v/>
      </c>
    </row>
    <row r="155" s="86" customFormat="1" ht="17.1" customHeight="1" spans="1:14">
      <c r="A155" s="100"/>
      <c r="B155" s="100"/>
      <c r="C155" s="102"/>
      <c r="D155" s="104"/>
      <c r="E155" s="104"/>
      <c r="F155" s="106"/>
      <c r="G155" s="106"/>
      <c r="H155" s="100" t="s">
        <v>1698</v>
      </c>
      <c r="I155" s="100" t="s">
        <v>1699</v>
      </c>
      <c r="J155" s="102">
        <f>SUMPRODUCT('[1]表九之二（需明确收支对象级次的录入表）'!D$7:D$9*(LEFT('[1]表九之二（需明确收支对象级次的录入表）'!$B$7:$B$9,LEN($H155))=$H155))+SUMPRODUCT('[1]表九之三（其它收支录入表）'!D$6:D$282*(LEFT('[1]表九之三（其它收支录入表）'!$B$6:$B$282,LEN($H155))=$H155))</f>
        <v>0</v>
      </c>
      <c r="K155" s="102">
        <f>SUMPRODUCT('[1]表九之二（需明确收支对象级次的录入表）'!E$7:E$9*(LEFT('[1]表九之二（需明确收支对象级次的录入表）'!$B$7:$B$9,LEN($H155))=$H155))+SUMPRODUCT('[1]表九之三（其它收支录入表）'!E$6:E$282*(LEFT('[1]表九之三（其它收支录入表）'!$B$6:$B$282,LEN($H155))=$H155))</f>
        <v>0</v>
      </c>
      <c r="L155" s="102">
        <f>SUMPRODUCT('[1]表九之二（需明确收支对象级次的录入表）'!I$7:I$9*(LEFT('[1]表九之二（需明确收支对象级次的录入表）'!$B$7:$B$9,LEN($H155))=$H155))+SUMPRODUCT('[1]表九之三（其它收支录入表）'!F$6:F$282*(LEFT('[1]表九之三（其它收支录入表）'!$B$6:$B$282,LEN($H155))=$H155))</f>
        <v>0</v>
      </c>
      <c r="M155" s="108" t="str">
        <f t="shared" si="10"/>
        <v/>
      </c>
      <c r="N155" s="108" t="str">
        <f t="shared" si="11"/>
        <v/>
      </c>
    </row>
    <row r="156" s="86" customFormat="1" ht="17.1" customHeight="1" spans="1:14">
      <c r="A156" s="100"/>
      <c r="B156" s="100"/>
      <c r="C156" s="102"/>
      <c r="D156" s="104"/>
      <c r="E156" s="104"/>
      <c r="F156" s="106"/>
      <c r="G156" s="106"/>
      <c r="H156" s="100" t="s">
        <v>1700</v>
      </c>
      <c r="I156" s="100" t="s">
        <v>1701</v>
      </c>
      <c r="J156" s="102">
        <f>SUMPRODUCT('[1]表九之二（需明确收支对象级次的录入表）'!D$7:D$9*(LEFT('[1]表九之二（需明确收支对象级次的录入表）'!$B$7:$B$9,LEN($H156))=$H156))+SUMPRODUCT('[1]表九之三（其它收支录入表）'!D$6:D$282*(LEFT('[1]表九之三（其它收支录入表）'!$B$6:$B$282,LEN($H156))=$H156))</f>
        <v>0</v>
      </c>
      <c r="K156" s="104">
        <f>SUMPRODUCT('[1]表九之二（需明确收支对象级次的录入表）'!E$7:E$9*(LEFT('[1]表九之二（需明确收支对象级次的录入表）'!$B$7:$B$9,LEN($H156))=$H156))+SUMPRODUCT('[1]表九之三（其它收支录入表）'!E$6:E$282*(LEFT('[1]表九之三（其它收支录入表）'!$B$6:$B$282,LEN($H156))=$H156))</f>
        <v>0</v>
      </c>
      <c r="L156" s="104">
        <f>SUMPRODUCT('[1]表九之二（需明确收支对象级次的录入表）'!I$7:I$9*(LEFT('[1]表九之二（需明确收支对象级次的录入表）'!$B$7:$B$9,LEN($H156))=$H156))+SUMPRODUCT('[1]表九之三（其它收支录入表）'!F$6:F$282*(LEFT('[1]表九之三（其它收支录入表）'!$B$6:$B$282,LEN($H156))=$H156))</f>
        <v>0</v>
      </c>
      <c r="M156" s="108" t="str">
        <f t="shared" si="10"/>
        <v/>
      </c>
      <c r="N156" s="108" t="str">
        <f t="shared" si="11"/>
        <v/>
      </c>
    </row>
    <row r="157" s="86" customFormat="1" ht="17.1" customHeight="1" spans="1:14">
      <c r="A157" s="100"/>
      <c r="B157" s="100"/>
      <c r="C157" s="102"/>
      <c r="D157" s="104"/>
      <c r="E157" s="104"/>
      <c r="F157" s="106"/>
      <c r="G157" s="106"/>
      <c r="H157" s="100" t="s">
        <v>1702</v>
      </c>
      <c r="I157" s="100" t="s">
        <v>1703</v>
      </c>
      <c r="J157" s="102">
        <f>SUMPRODUCT('[1]表九之二（需明确收支对象级次的录入表）'!D$7:D$9*(LEFT('[1]表九之二（需明确收支对象级次的录入表）'!$B$7:$B$9,LEN($H157))=$H157))+SUMPRODUCT('[1]表九之三（其它收支录入表）'!D$6:D$282*(LEFT('[1]表九之三（其它收支录入表）'!$B$6:$B$282,LEN($H157))=$H157))</f>
        <v>0</v>
      </c>
      <c r="K157" s="104">
        <f>SUMPRODUCT('[1]表九之二（需明确收支对象级次的录入表）'!E$7:E$9*(LEFT('[1]表九之二（需明确收支对象级次的录入表）'!$B$7:$B$9,LEN($H157))=$H157))+SUMPRODUCT('[1]表九之三（其它收支录入表）'!E$6:E$282*(LEFT('[1]表九之三（其它收支录入表）'!$B$6:$B$282,LEN($H157))=$H157))</f>
        <v>0</v>
      </c>
      <c r="L157" s="104">
        <f>SUMPRODUCT('[1]表九之二（需明确收支对象级次的录入表）'!I$7:I$9*(LEFT('[1]表九之二（需明确收支对象级次的录入表）'!$B$7:$B$9,LEN($H157))=$H157))+SUMPRODUCT('[1]表九之三（其它收支录入表）'!F$6:F$282*(LEFT('[1]表九之三（其它收支录入表）'!$B$6:$B$282,LEN($H157))=$H157))</f>
        <v>0</v>
      </c>
      <c r="M157" s="108" t="str">
        <f t="shared" si="10"/>
        <v/>
      </c>
      <c r="N157" s="108" t="str">
        <f t="shared" si="11"/>
        <v/>
      </c>
    </row>
    <row r="158" s="86" customFormat="1" ht="17.1" customHeight="1" spans="1:14">
      <c r="A158" s="100"/>
      <c r="B158" s="100"/>
      <c r="C158" s="102"/>
      <c r="D158" s="104"/>
      <c r="E158" s="104"/>
      <c r="F158" s="106"/>
      <c r="G158" s="106"/>
      <c r="H158" s="100" t="s">
        <v>1704</v>
      </c>
      <c r="I158" s="100" t="s">
        <v>1705</v>
      </c>
      <c r="J158" s="102">
        <f>SUMPRODUCT('[1]表九之二（需明确收支对象级次的录入表）'!D$7:D$9*(LEFT('[1]表九之二（需明确收支对象级次的录入表）'!$B$7:$B$9,LEN($H158))=$H158))+SUMPRODUCT('[1]表九之三（其它收支录入表）'!D$6:D$282*(LEFT('[1]表九之三（其它收支录入表）'!$B$6:$B$282,LEN($H158))=$H158))</f>
        <v>0</v>
      </c>
      <c r="K158" s="104">
        <f>SUMPRODUCT('[1]表九之二（需明确收支对象级次的录入表）'!E$7:E$9*(LEFT('[1]表九之二（需明确收支对象级次的录入表）'!$B$7:$B$9,LEN($H158))=$H158))+SUMPRODUCT('[1]表九之三（其它收支录入表）'!E$6:E$282*(LEFT('[1]表九之三（其它收支录入表）'!$B$6:$B$282,LEN($H158))=$H158))</f>
        <v>0</v>
      </c>
      <c r="L158" s="104">
        <f>SUMPRODUCT('[1]表九之二（需明确收支对象级次的录入表）'!I$7:I$9*(LEFT('[1]表九之二（需明确收支对象级次的录入表）'!$B$7:$B$9,LEN($H158))=$H158))+SUMPRODUCT('[1]表九之三（其它收支录入表）'!F$6:F$282*(LEFT('[1]表九之三（其它收支录入表）'!$B$6:$B$282,LEN($H158))=$H158))</f>
        <v>0</v>
      </c>
      <c r="M158" s="108" t="str">
        <f t="shared" si="10"/>
        <v/>
      </c>
      <c r="N158" s="108" t="str">
        <f t="shared" si="11"/>
        <v/>
      </c>
    </row>
    <row r="159" s="86" customFormat="1" ht="17.1" customHeight="1" spans="1:14">
      <c r="A159" s="100"/>
      <c r="B159" s="100"/>
      <c r="C159" s="102"/>
      <c r="D159" s="104"/>
      <c r="E159" s="104"/>
      <c r="F159" s="106"/>
      <c r="G159" s="106"/>
      <c r="H159" s="100" t="s">
        <v>1706</v>
      </c>
      <c r="I159" s="100" t="s">
        <v>1707</v>
      </c>
      <c r="J159" s="102">
        <f>SUMPRODUCT('[1]表九之二（需明确收支对象级次的录入表）'!D$7:D$9*(LEFT('[1]表九之二（需明确收支对象级次的录入表）'!$B$7:$B$9,LEN($H159))=$H159))+SUMPRODUCT('[1]表九之三（其它收支录入表）'!D$6:D$282*(LEFT('[1]表九之三（其它收支录入表）'!$B$6:$B$282,LEN($H159))=$H159))</f>
        <v>0</v>
      </c>
      <c r="K159" s="104">
        <f>SUMPRODUCT('[1]表九之二（需明确收支对象级次的录入表）'!E$7:E$9*(LEFT('[1]表九之二（需明确收支对象级次的录入表）'!$B$7:$B$9,LEN($H159))=$H159))+SUMPRODUCT('[1]表九之三（其它收支录入表）'!E$6:E$282*(LEFT('[1]表九之三（其它收支录入表）'!$B$6:$B$282,LEN($H159))=$H159))</f>
        <v>0</v>
      </c>
      <c r="L159" s="104">
        <f>SUMPRODUCT('[1]表九之二（需明确收支对象级次的录入表）'!I$7:I$9*(LEFT('[1]表九之二（需明确收支对象级次的录入表）'!$B$7:$B$9,LEN($H159))=$H159))+SUMPRODUCT('[1]表九之三（其它收支录入表）'!F$6:F$282*(LEFT('[1]表九之三（其它收支录入表）'!$B$6:$B$282,LEN($H159))=$H159))</f>
        <v>0</v>
      </c>
      <c r="M159" s="108" t="str">
        <f t="shared" si="10"/>
        <v/>
      </c>
      <c r="N159" s="108" t="str">
        <f t="shared" si="11"/>
        <v/>
      </c>
    </row>
    <row r="160" s="86" customFormat="1" ht="17.1" customHeight="1" spans="1:14">
      <c r="A160" s="100"/>
      <c r="B160" s="100"/>
      <c r="C160" s="102"/>
      <c r="D160" s="104"/>
      <c r="E160" s="104"/>
      <c r="F160" s="106"/>
      <c r="G160" s="106"/>
      <c r="H160" s="100" t="s">
        <v>1708</v>
      </c>
      <c r="I160" s="100" t="s">
        <v>1709</v>
      </c>
      <c r="J160" s="102">
        <f>SUMPRODUCT('[1]表九之二（需明确收支对象级次的录入表）'!D$7:D$9*(LEFT('[1]表九之二（需明确收支对象级次的录入表）'!$B$7:$B$9,LEN($H160))=$H160))+SUMPRODUCT('[1]表九之三（其它收支录入表）'!D$6:D$282*(LEFT('[1]表九之三（其它收支录入表）'!$B$6:$B$282,LEN($H160))=$H160))</f>
        <v>0</v>
      </c>
      <c r="K160" s="104">
        <f>SUMPRODUCT('[1]表九之二（需明确收支对象级次的录入表）'!E$7:E$9*(LEFT('[1]表九之二（需明确收支对象级次的录入表）'!$B$7:$B$9,LEN($H160))=$H160))+SUMPRODUCT('[1]表九之三（其它收支录入表）'!E$6:E$282*(LEFT('[1]表九之三（其它收支录入表）'!$B$6:$B$282,LEN($H160))=$H160))</f>
        <v>0</v>
      </c>
      <c r="L160" s="104">
        <f>SUMPRODUCT('[1]表九之二（需明确收支对象级次的录入表）'!I$7:I$9*(LEFT('[1]表九之二（需明确收支对象级次的录入表）'!$B$7:$B$9,LEN($H160))=$H160))+SUMPRODUCT('[1]表九之三（其它收支录入表）'!F$6:F$282*(LEFT('[1]表九之三（其它收支录入表）'!$B$6:$B$282,LEN($H160))=$H160))</f>
        <v>0</v>
      </c>
      <c r="M160" s="108" t="str">
        <f t="shared" si="10"/>
        <v/>
      </c>
      <c r="N160" s="108" t="str">
        <f t="shared" si="11"/>
        <v/>
      </c>
    </row>
    <row r="161" s="86" customFormat="1" ht="17.1" customHeight="1" spans="1:14">
      <c r="A161" s="100"/>
      <c r="B161" s="100"/>
      <c r="C161" s="102"/>
      <c r="D161" s="104"/>
      <c r="E161" s="104"/>
      <c r="F161" s="106"/>
      <c r="G161" s="106"/>
      <c r="H161" s="100" t="s">
        <v>1710</v>
      </c>
      <c r="I161" s="100" t="s">
        <v>1711</v>
      </c>
      <c r="J161" s="102">
        <f>SUMPRODUCT('[1]表九之二（需明确收支对象级次的录入表）'!D$7:D$9*(LEFT('[1]表九之二（需明确收支对象级次的录入表）'!$B$7:$B$9,LEN($H161))=$H161))+SUMPRODUCT('[1]表九之三（其它收支录入表）'!D$6:D$282*(LEFT('[1]表九之三（其它收支录入表）'!$B$6:$B$282,LEN($H161))=$H161))</f>
        <v>0</v>
      </c>
      <c r="K161" s="104">
        <f>SUMPRODUCT('[1]表九之二（需明确收支对象级次的录入表）'!E$7:E$9*(LEFT('[1]表九之二（需明确收支对象级次的录入表）'!$B$7:$B$9,LEN($H161))=$H161))+SUMPRODUCT('[1]表九之三（其它收支录入表）'!E$6:E$282*(LEFT('[1]表九之三（其它收支录入表）'!$B$6:$B$282,LEN($H161))=$H161))</f>
        <v>0</v>
      </c>
      <c r="L161" s="104">
        <f>SUMPRODUCT('[1]表九之二（需明确收支对象级次的录入表）'!I$7:I$9*(LEFT('[1]表九之二（需明确收支对象级次的录入表）'!$B$7:$B$9,LEN($H161))=$H161))+SUMPRODUCT('[1]表九之三（其它收支录入表）'!F$6:F$282*(LEFT('[1]表九之三（其它收支录入表）'!$B$6:$B$282,LEN($H161))=$H161))</f>
        <v>0</v>
      </c>
      <c r="M161" s="108" t="str">
        <f t="shared" si="10"/>
        <v/>
      </c>
      <c r="N161" s="108" t="str">
        <f t="shared" si="11"/>
        <v/>
      </c>
    </row>
    <row r="162" s="86" customFormat="1" ht="17.1" customHeight="1" spans="1:14">
      <c r="A162" s="100"/>
      <c r="B162" s="100"/>
      <c r="C162" s="102"/>
      <c r="D162" s="104"/>
      <c r="E162" s="104"/>
      <c r="F162" s="106"/>
      <c r="G162" s="106"/>
      <c r="H162" s="100" t="s">
        <v>1712</v>
      </c>
      <c r="I162" s="100" t="s">
        <v>1713</v>
      </c>
      <c r="J162" s="102">
        <f>SUMPRODUCT('[1]表九之二（需明确收支对象级次的录入表）'!D$7:D$9*(LEFT('[1]表九之二（需明确收支对象级次的录入表）'!$B$7:$B$9,LEN($H162))=$H162))+SUMPRODUCT('[1]表九之三（其它收支录入表）'!D$6:D$282*(LEFT('[1]表九之三（其它收支录入表）'!$B$6:$B$282,LEN($H162))=$H162))</f>
        <v>0</v>
      </c>
      <c r="K162" s="102">
        <f>SUMPRODUCT('[1]表九之二（需明确收支对象级次的录入表）'!E$7:E$9*(LEFT('[1]表九之二（需明确收支对象级次的录入表）'!$B$7:$B$9,LEN($H162))=$H162))+SUMPRODUCT('[1]表九之三（其它收支录入表）'!E$6:E$282*(LEFT('[1]表九之三（其它收支录入表）'!$B$6:$B$282,LEN($H162))=$H162))</f>
        <v>0</v>
      </c>
      <c r="L162" s="102">
        <f>SUMPRODUCT('[1]表九之二（需明确收支对象级次的录入表）'!I$7:I$9*(LEFT('[1]表九之二（需明确收支对象级次的录入表）'!$B$7:$B$9,LEN($H162))=$H162))+SUMPRODUCT('[1]表九之三（其它收支录入表）'!F$6:F$282*(LEFT('[1]表九之三（其它收支录入表）'!$B$6:$B$282,LEN($H162))=$H162))</f>
        <v>0</v>
      </c>
      <c r="M162" s="108" t="str">
        <f t="shared" si="10"/>
        <v/>
      </c>
      <c r="N162" s="108" t="str">
        <f t="shared" si="11"/>
        <v/>
      </c>
    </row>
    <row r="163" s="86" customFormat="1" ht="17.1" customHeight="1" spans="1:14">
      <c r="A163" s="100"/>
      <c r="B163" s="100"/>
      <c r="C163" s="102"/>
      <c r="D163" s="104"/>
      <c r="E163" s="104"/>
      <c r="F163" s="106"/>
      <c r="G163" s="106"/>
      <c r="H163" s="100" t="s">
        <v>1714</v>
      </c>
      <c r="I163" s="100" t="s">
        <v>1715</v>
      </c>
      <c r="J163" s="102">
        <f>SUMPRODUCT('[1]表九之二（需明确收支对象级次的录入表）'!D$7:D$9*(LEFT('[1]表九之二（需明确收支对象级次的录入表）'!$B$7:$B$9,LEN($H163))=$H163))+SUMPRODUCT('[1]表九之三（其它收支录入表）'!D$6:D$282*(LEFT('[1]表九之三（其它收支录入表）'!$B$6:$B$282,LEN($H163))=$H163))</f>
        <v>0</v>
      </c>
      <c r="K163" s="104">
        <f>SUMPRODUCT('[1]表九之二（需明确收支对象级次的录入表）'!E$7:E$9*(LEFT('[1]表九之二（需明确收支对象级次的录入表）'!$B$7:$B$9,LEN($H163))=$H163))+SUMPRODUCT('[1]表九之三（其它收支录入表）'!E$6:E$282*(LEFT('[1]表九之三（其它收支录入表）'!$B$6:$B$282,LEN($H163))=$H163))</f>
        <v>0</v>
      </c>
      <c r="L163" s="104">
        <f>SUMPRODUCT('[1]表九之二（需明确收支对象级次的录入表）'!I$7:I$9*(LEFT('[1]表九之二（需明确收支对象级次的录入表）'!$B$7:$B$9,LEN($H163))=$H163))+SUMPRODUCT('[1]表九之三（其它收支录入表）'!F$6:F$282*(LEFT('[1]表九之三（其它收支录入表）'!$B$6:$B$282,LEN($H163))=$H163))</f>
        <v>0</v>
      </c>
      <c r="M163" s="108" t="str">
        <f t="shared" si="10"/>
        <v/>
      </c>
      <c r="N163" s="108" t="str">
        <f t="shared" si="11"/>
        <v/>
      </c>
    </row>
    <row r="164" s="86" customFormat="1" ht="17.1" customHeight="1" spans="1:14">
      <c r="A164" s="100"/>
      <c r="B164" s="100"/>
      <c r="C164" s="102"/>
      <c r="D164" s="104"/>
      <c r="E164" s="104"/>
      <c r="F164" s="106"/>
      <c r="G164" s="106"/>
      <c r="H164" s="100" t="s">
        <v>1716</v>
      </c>
      <c r="I164" s="100" t="s">
        <v>1717</v>
      </c>
      <c r="J164" s="102">
        <f>SUMPRODUCT('[1]表九之二（需明确收支对象级次的录入表）'!D$7:D$9*(LEFT('[1]表九之二（需明确收支对象级次的录入表）'!$B$7:$B$9,LEN($H164))=$H164))+SUMPRODUCT('[1]表九之三（其它收支录入表）'!D$6:D$282*(LEFT('[1]表九之三（其它收支录入表）'!$B$6:$B$282,LEN($H164))=$H164))</f>
        <v>0</v>
      </c>
      <c r="K164" s="104">
        <f>SUMPRODUCT('[1]表九之二（需明确收支对象级次的录入表）'!E$7:E$9*(LEFT('[1]表九之二（需明确收支对象级次的录入表）'!$B$7:$B$9,LEN($H164))=$H164))+SUMPRODUCT('[1]表九之三（其它收支录入表）'!E$6:E$282*(LEFT('[1]表九之三（其它收支录入表）'!$B$6:$B$282,LEN($H164))=$H164))</f>
        <v>0</v>
      </c>
      <c r="L164" s="104">
        <f>SUMPRODUCT('[1]表九之二（需明确收支对象级次的录入表）'!I$7:I$9*(LEFT('[1]表九之二（需明确收支对象级次的录入表）'!$B$7:$B$9,LEN($H164))=$H164))+SUMPRODUCT('[1]表九之三（其它收支录入表）'!F$6:F$282*(LEFT('[1]表九之三（其它收支录入表）'!$B$6:$B$282,LEN($H164))=$H164))</f>
        <v>0</v>
      </c>
      <c r="M164" s="108" t="str">
        <f t="shared" si="10"/>
        <v/>
      </c>
      <c r="N164" s="108" t="str">
        <f t="shared" si="11"/>
        <v/>
      </c>
    </row>
    <row r="165" s="86" customFormat="1" ht="17.1" customHeight="1" spans="1:14">
      <c r="A165" s="100"/>
      <c r="B165" s="100"/>
      <c r="C165" s="102"/>
      <c r="D165" s="104"/>
      <c r="E165" s="104"/>
      <c r="F165" s="106"/>
      <c r="G165" s="106"/>
      <c r="H165" s="100" t="s">
        <v>1718</v>
      </c>
      <c r="I165" s="100" t="s">
        <v>1719</v>
      </c>
      <c r="J165" s="102">
        <f>SUMPRODUCT('[1]表九之二（需明确收支对象级次的录入表）'!D$7:D$9*(LEFT('[1]表九之二（需明确收支对象级次的录入表）'!$B$7:$B$9,LEN($H165))=$H165))+SUMPRODUCT('[1]表九之三（其它收支录入表）'!D$6:D$282*(LEFT('[1]表九之三（其它收支录入表）'!$B$6:$B$282,LEN($H165))=$H165))</f>
        <v>0</v>
      </c>
      <c r="K165" s="104">
        <f>SUMPRODUCT('[1]表九之二（需明确收支对象级次的录入表）'!E$7:E$9*(LEFT('[1]表九之二（需明确收支对象级次的录入表）'!$B$7:$B$9,LEN($H165))=$H165))+SUMPRODUCT('[1]表九之三（其它收支录入表）'!E$6:E$282*(LEFT('[1]表九之三（其它收支录入表）'!$B$6:$B$282,LEN($H165))=$H165))</f>
        <v>0</v>
      </c>
      <c r="L165" s="104">
        <f>SUMPRODUCT('[1]表九之二（需明确收支对象级次的录入表）'!I$7:I$9*(LEFT('[1]表九之二（需明确收支对象级次的录入表）'!$B$7:$B$9,LEN($H165))=$H165))+SUMPRODUCT('[1]表九之三（其它收支录入表）'!F$6:F$282*(LEFT('[1]表九之三（其它收支录入表）'!$B$6:$B$282,LEN($H165))=$H165))</f>
        <v>0</v>
      </c>
      <c r="M165" s="108" t="str">
        <f t="shared" si="10"/>
        <v/>
      </c>
      <c r="N165" s="108" t="str">
        <f t="shared" si="11"/>
        <v/>
      </c>
    </row>
    <row r="166" s="86" customFormat="1" ht="17.1" customHeight="1" spans="1:14">
      <c r="A166" s="100"/>
      <c r="B166" s="100"/>
      <c r="C166" s="102"/>
      <c r="D166" s="104"/>
      <c r="E166" s="104"/>
      <c r="F166" s="106"/>
      <c r="G166" s="106"/>
      <c r="H166" s="100" t="s">
        <v>1720</v>
      </c>
      <c r="I166" s="100" t="s">
        <v>1721</v>
      </c>
      <c r="J166" s="102">
        <f>SUMPRODUCT('[1]表九之二（需明确收支对象级次的录入表）'!D$7:D$9*(LEFT('[1]表九之二（需明确收支对象级次的录入表）'!$B$7:$B$9,LEN($H166))=$H166))+SUMPRODUCT('[1]表九之三（其它收支录入表）'!D$6:D$282*(LEFT('[1]表九之三（其它收支录入表）'!$B$6:$B$282,LEN($H166))=$H166))</f>
        <v>0</v>
      </c>
      <c r="K166" s="104">
        <f>SUMPRODUCT('[1]表九之二（需明确收支对象级次的录入表）'!E$7:E$9*(LEFT('[1]表九之二（需明确收支对象级次的录入表）'!$B$7:$B$9,LEN($H166))=$H166))+SUMPRODUCT('[1]表九之三（其它收支录入表）'!E$6:E$282*(LEFT('[1]表九之三（其它收支录入表）'!$B$6:$B$282,LEN($H166))=$H166))</f>
        <v>0</v>
      </c>
      <c r="L166" s="104">
        <f>SUMPRODUCT('[1]表九之二（需明确收支对象级次的录入表）'!I$7:I$9*(LEFT('[1]表九之二（需明确收支对象级次的录入表）'!$B$7:$B$9,LEN($H166))=$H166))+SUMPRODUCT('[1]表九之三（其它收支录入表）'!F$6:F$282*(LEFT('[1]表九之三（其它收支录入表）'!$B$6:$B$282,LEN($H166))=$H166))</f>
        <v>0</v>
      </c>
      <c r="M166" s="108" t="str">
        <f t="shared" si="10"/>
        <v/>
      </c>
      <c r="N166" s="108" t="str">
        <f t="shared" si="11"/>
        <v/>
      </c>
    </row>
    <row r="167" s="86" customFormat="1" ht="17.1" customHeight="1" spans="1:14">
      <c r="A167" s="100"/>
      <c r="B167" s="100"/>
      <c r="C167" s="102"/>
      <c r="D167" s="104"/>
      <c r="E167" s="104"/>
      <c r="F167" s="106"/>
      <c r="G167" s="106"/>
      <c r="H167" s="100" t="s">
        <v>1722</v>
      </c>
      <c r="I167" s="100" t="s">
        <v>1723</v>
      </c>
      <c r="J167" s="102">
        <f>SUMPRODUCT('[1]表九之二（需明确收支对象级次的录入表）'!D$7:D$9*(LEFT('[1]表九之二（需明确收支对象级次的录入表）'!$B$7:$B$9,LEN($H167))=$H167))+SUMPRODUCT('[1]表九之三（其它收支录入表）'!D$6:D$282*(LEFT('[1]表九之三（其它收支录入表）'!$B$6:$B$282,LEN($H167))=$H167))</f>
        <v>0</v>
      </c>
      <c r="K167" s="104">
        <f>SUMPRODUCT('[1]表九之二（需明确收支对象级次的录入表）'!E$7:E$9*(LEFT('[1]表九之二（需明确收支对象级次的录入表）'!$B$7:$B$9,LEN($H167))=$H167))+SUMPRODUCT('[1]表九之三（其它收支录入表）'!E$6:E$282*(LEFT('[1]表九之三（其它收支录入表）'!$B$6:$B$282,LEN($H167))=$H167))</f>
        <v>0</v>
      </c>
      <c r="L167" s="104">
        <f>SUMPRODUCT('[1]表九之二（需明确收支对象级次的录入表）'!I$7:I$9*(LEFT('[1]表九之二（需明确收支对象级次的录入表）'!$B$7:$B$9,LEN($H167))=$H167))+SUMPRODUCT('[1]表九之三（其它收支录入表）'!F$6:F$282*(LEFT('[1]表九之三（其它收支录入表）'!$B$6:$B$282,LEN($H167))=$H167))</f>
        <v>0</v>
      </c>
      <c r="M167" s="108" t="str">
        <f t="shared" si="10"/>
        <v/>
      </c>
      <c r="N167" s="108" t="str">
        <f t="shared" si="11"/>
        <v/>
      </c>
    </row>
    <row r="168" s="86" customFormat="1" ht="17.1" customHeight="1" spans="1:14">
      <c r="A168" s="100"/>
      <c r="B168" s="100"/>
      <c r="C168" s="102"/>
      <c r="D168" s="104"/>
      <c r="E168" s="104"/>
      <c r="F168" s="106"/>
      <c r="G168" s="106"/>
      <c r="H168" s="100" t="s">
        <v>1724</v>
      </c>
      <c r="I168" s="100" t="s">
        <v>1725</v>
      </c>
      <c r="J168" s="102">
        <f>SUMPRODUCT('[1]表九之二（需明确收支对象级次的录入表）'!D$7:D$9*(LEFT('[1]表九之二（需明确收支对象级次的录入表）'!$B$7:$B$9,LEN($H168))=$H168))+SUMPRODUCT('[1]表九之三（其它收支录入表）'!D$6:D$282*(LEFT('[1]表九之三（其它收支录入表）'!$B$6:$B$282,LEN($H168))=$H168))</f>
        <v>0</v>
      </c>
      <c r="K168" s="104">
        <f>SUMPRODUCT('[1]表九之二（需明确收支对象级次的录入表）'!E$7:E$9*(LEFT('[1]表九之二（需明确收支对象级次的录入表）'!$B$7:$B$9,LEN($H168))=$H168))+SUMPRODUCT('[1]表九之三（其它收支录入表）'!E$6:E$282*(LEFT('[1]表九之三（其它收支录入表）'!$B$6:$B$282,LEN($H168))=$H168))</f>
        <v>0</v>
      </c>
      <c r="L168" s="104">
        <f>SUMPRODUCT('[1]表九之二（需明确收支对象级次的录入表）'!I$7:I$9*(LEFT('[1]表九之二（需明确收支对象级次的录入表）'!$B$7:$B$9,LEN($H168))=$H168))+SUMPRODUCT('[1]表九之三（其它收支录入表）'!F$6:F$282*(LEFT('[1]表九之三（其它收支录入表）'!$B$6:$B$282,LEN($H168))=$H168))</f>
        <v>0</v>
      </c>
      <c r="M168" s="108" t="str">
        <f t="shared" si="10"/>
        <v/>
      </c>
      <c r="N168" s="108" t="str">
        <f t="shared" si="11"/>
        <v/>
      </c>
    </row>
    <row r="169" s="86" customFormat="1" ht="17.1" customHeight="1" spans="1:14">
      <c r="A169" s="100"/>
      <c r="B169" s="100"/>
      <c r="C169" s="102"/>
      <c r="D169" s="104"/>
      <c r="E169" s="104"/>
      <c r="F169" s="106"/>
      <c r="G169" s="106"/>
      <c r="H169" s="100" t="s">
        <v>1726</v>
      </c>
      <c r="I169" s="100" t="s">
        <v>1727</v>
      </c>
      <c r="J169" s="102">
        <f>SUMPRODUCT('[1]表九之二（需明确收支对象级次的录入表）'!D$7:D$9*(LEFT('[1]表九之二（需明确收支对象级次的录入表）'!$B$7:$B$9,LEN($H169))=$H169))+SUMPRODUCT('[1]表九之三（其它收支录入表）'!D$6:D$282*(LEFT('[1]表九之三（其它收支录入表）'!$B$6:$B$282,LEN($H169))=$H169))</f>
        <v>0</v>
      </c>
      <c r="K169" s="104">
        <f>SUMPRODUCT('[1]表九之二（需明确收支对象级次的录入表）'!E$7:E$9*(LEFT('[1]表九之二（需明确收支对象级次的录入表）'!$B$7:$B$9,LEN($H169))=$H169))+SUMPRODUCT('[1]表九之三（其它收支录入表）'!E$6:E$282*(LEFT('[1]表九之三（其它收支录入表）'!$B$6:$B$282,LEN($H169))=$H169))</f>
        <v>0</v>
      </c>
      <c r="L169" s="104">
        <f>SUMPRODUCT('[1]表九之二（需明确收支对象级次的录入表）'!I$7:I$9*(LEFT('[1]表九之二（需明确收支对象级次的录入表）'!$B$7:$B$9,LEN($H169))=$H169))+SUMPRODUCT('[1]表九之三（其它收支录入表）'!F$6:F$282*(LEFT('[1]表九之三（其它收支录入表）'!$B$6:$B$282,LEN($H169))=$H169))</f>
        <v>0</v>
      </c>
      <c r="M169" s="108" t="str">
        <f t="shared" si="10"/>
        <v/>
      </c>
      <c r="N169" s="108" t="str">
        <f t="shared" si="11"/>
        <v/>
      </c>
    </row>
    <row r="170" s="86" customFormat="1" ht="17.1" customHeight="1" spans="1:14">
      <c r="A170" s="100"/>
      <c r="B170" s="100"/>
      <c r="C170" s="102"/>
      <c r="D170" s="104"/>
      <c r="E170" s="104"/>
      <c r="F170" s="106"/>
      <c r="G170" s="106"/>
      <c r="H170" s="100" t="s">
        <v>1728</v>
      </c>
      <c r="I170" s="100" t="s">
        <v>1729</v>
      </c>
      <c r="J170" s="102">
        <f>SUMPRODUCT('[1]表九之二（需明确收支对象级次的录入表）'!D$7:D$9*(LEFT('[1]表九之二（需明确收支对象级次的录入表）'!$B$7:$B$9,LEN($H170))=$H170))+SUMPRODUCT('[1]表九之三（其它收支录入表）'!D$6:D$282*(LEFT('[1]表九之三（其它收支录入表）'!$B$6:$B$282,LEN($H170))=$H170))</f>
        <v>0</v>
      </c>
      <c r="K170" s="104">
        <f>SUMPRODUCT('[1]表九之二（需明确收支对象级次的录入表）'!E$7:E$9*(LEFT('[1]表九之二（需明确收支对象级次的录入表）'!$B$7:$B$9,LEN($H170))=$H170))+SUMPRODUCT('[1]表九之三（其它收支录入表）'!E$6:E$282*(LEFT('[1]表九之三（其它收支录入表）'!$B$6:$B$282,LEN($H170))=$H170))</f>
        <v>0</v>
      </c>
      <c r="L170" s="104">
        <f>SUMPRODUCT('[1]表九之二（需明确收支对象级次的录入表）'!I$7:I$9*(LEFT('[1]表九之二（需明确收支对象级次的录入表）'!$B$7:$B$9,LEN($H170))=$H170))+SUMPRODUCT('[1]表九之三（其它收支录入表）'!F$6:F$282*(LEFT('[1]表九之三（其它收支录入表）'!$B$6:$B$282,LEN($H170))=$H170))</f>
        <v>0</v>
      </c>
      <c r="M170" s="108" t="str">
        <f t="shared" si="10"/>
        <v/>
      </c>
      <c r="N170" s="108" t="str">
        <f t="shared" si="11"/>
        <v/>
      </c>
    </row>
    <row r="171" s="86" customFormat="1" ht="17.1" customHeight="1" spans="1:14">
      <c r="A171" s="100"/>
      <c r="B171" s="100"/>
      <c r="C171" s="102"/>
      <c r="D171" s="104"/>
      <c r="E171" s="104"/>
      <c r="F171" s="106"/>
      <c r="G171" s="106"/>
      <c r="H171" s="100" t="s">
        <v>1730</v>
      </c>
      <c r="I171" s="100" t="s">
        <v>1731</v>
      </c>
      <c r="J171" s="102">
        <f>SUMPRODUCT('[1]表九之二（需明确收支对象级次的录入表）'!D$7:D$9*(LEFT('[1]表九之二（需明确收支对象级次的录入表）'!$B$7:$B$9,LEN($H171))=$H171))+SUMPRODUCT('[1]表九之三（其它收支录入表）'!D$6:D$282*(LEFT('[1]表九之三（其它收支录入表）'!$B$6:$B$282,LEN($H171))=$H171))</f>
        <v>0</v>
      </c>
      <c r="K171" s="104">
        <f>SUMPRODUCT('[1]表九之二（需明确收支对象级次的录入表）'!E$7:E$9*(LEFT('[1]表九之二（需明确收支对象级次的录入表）'!$B$7:$B$9,LEN($H171))=$H171))+SUMPRODUCT('[1]表九之三（其它收支录入表）'!E$6:E$282*(LEFT('[1]表九之三（其它收支录入表）'!$B$6:$B$282,LEN($H171))=$H171))</f>
        <v>0</v>
      </c>
      <c r="L171" s="104">
        <f>SUMPRODUCT('[1]表九之二（需明确收支对象级次的录入表）'!I$7:I$9*(LEFT('[1]表九之二（需明确收支对象级次的录入表）'!$B$7:$B$9,LEN($H171))=$H171))+SUMPRODUCT('[1]表九之三（其它收支录入表）'!F$6:F$282*(LEFT('[1]表九之三（其它收支录入表）'!$B$6:$B$282,LEN($H171))=$H171))</f>
        <v>0</v>
      </c>
      <c r="M171" s="108" t="str">
        <f t="shared" si="10"/>
        <v/>
      </c>
      <c r="N171" s="108" t="str">
        <f t="shared" si="11"/>
        <v/>
      </c>
    </row>
    <row r="172" s="86" customFormat="1" ht="17.1" customHeight="1" spans="1:14">
      <c r="A172" s="100"/>
      <c r="B172" s="100"/>
      <c r="C172" s="102"/>
      <c r="D172" s="104"/>
      <c r="E172" s="104"/>
      <c r="F172" s="106"/>
      <c r="G172" s="106"/>
      <c r="H172" s="100" t="s">
        <v>1732</v>
      </c>
      <c r="I172" s="100" t="s">
        <v>1733</v>
      </c>
      <c r="J172" s="102">
        <f>SUMPRODUCT('[1]表九之二（需明确收支对象级次的录入表）'!D$7:D$9*(LEFT('[1]表九之二（需明确收支对象级次的录入表）'!$B$7:$B$9,LEN($H172))=$H172))+SUMPRODUCT('[1]表九之三（其它收支录入表）'!D$6:D$282*(LEFT('[1]表九之三（其它收支录入表）'!$B$6:$B$282,LEN($H172))=$H172))</f>
        <v>0</v>
      </c>
      <c r="K172" s="102">
        <f>SUMPRODUCT('[1]表九之二（需明确收支对象级次的录入表）'!E$7:E$9*(LEFT('[1]表九之二（需明确收支对象级次的录入表）'!$B$7:$B$9,LEN($H172))=$H172))+SUMPRODUCT('[1]表九之三（其它收支录入表）'!E$6:E$282*(LEFT('[1]表九之三（其它收支录入表）'!$B$6:$B$282,LEN($H172))=$H172))</f>
        <v>0</v>
      </c>
      <c r="L172" s="102">
        <f>SUMPRODUCT('[1]表九之二（需明确收支对象级次的录入表）'!I$7:I$9*(LEFT('[1]表九之二（需明确收支对象级次的录入表）'!$B$7:$B$9,LEN($H172))=$H172))+SUMPRODUCT('[1]表九之三（其它收支录入表）'!F$6:F$282*(LEFT('[1]表九之三（其它收支录入表）'!$B$6:$B$282,LEN($H172))=$H172))</f>
        <v>0</v>
      </c>
      <c r="M172" s="108" t="str">
        <f t="shared" si="10"/>
        <v/>
      </c>
      <c r="N172" s="108" t="str">
        <f t="shared" si="11"/>
        <v/>
      </c>
    </row>
    <row r="173" s="86" customFormat="1" ht="17.1" customHeight="1" spans="1:14">
      <c r="A173" s="100"/>
      <c r="B173" s="100"/>
      <c r="C173" s="102"/>
      <c r="D173" s="104"/>
      <c r="E173" s="104"/>
      <c r="F173" s="106"/>
      <c r="G173" s="106"/>
      <c r="H173" s="100" t="s">
        <v>1734</v>
      </c>
      <c r="I173" s="100" t="s">
        <v>1664</v>
      </c>
      <c r="J173" s="102">
        <f>SUMPRODUCT('[1]表九之二（需明确收支对象级次的录入表）'!D$7:D$9*(LEFT('[1]表九之二（需明确收支对象级次的录入表）'!$B$7:$B$9,LEN($H173))=$H173))+SUMPRODUCT('[1]表九之三（其它收支录入表）'!D$6:D$282*(LEFT('[1]表九之三（其它收支录入表）'!$B$6:$B$282,LEN($H173))=$H173))</f>
        <v>0</v>
      </c>
      <c r="K173" s="104">
        <f>SUMPRODUCT('[1]表九之二（需明确收支对象级次的录入表）'!E$7:E$9*(LEFT('[1]表九之二（需明确收支对象级次的录入表）'!$B$7:$B$9,LEN($H173))=$H173))+SUMPRODUCT('[1]表九之三（其它收支录入表）'!E$6:E$282*(LEFT('[1]表九之三（其它收支录入表）'!$B$6:$B$282,LEN($H173))=$H173))</f>
        <v>0</v>
      </c>
      <c r="L173" s="104">
        <f>SUMPRODUCT('[1]表九之二（需明确收支对象级次的录入表）'!I$7:I$9*(LEFT('[1]表九之二（需明确收支对象级次的录入表）'!$B$7:$B$9,LEN($H173))=$H173))+SUMPRODUCT('[1]表九之三（其它收支录入表）'!F$6:F$282*(LEFT('[1]表九之三（其它收支录入表）'!$B$6:$B$282,LEN($H173))=$H173))</f>
        <v>0</v>
      </c>
      <c r="M173" s="108" t="str">
        <f t="shared" si="10"/>
        <v/>
      </c>
      <c r="N173" s="108" t="str">
        <f t="shared" si="11"/>
        <v/>
      </c>
    </row>
    <row r="174" s="86" customFormat="1" ht="17.1" customHeight="1" spans="1:14">
      <c r="A174" s="100"/>
      <c r="B174" s="100"/>
      <c r="C174" s="102"/>
      <c r="D174" s="104"/>
      <c r="E174" s="104"/>
      <c r="F174" s="106"/>
      <c r="G174" s="106"/>
      <c r="H174" s="100" t="s">
        <v>1735</v>
      </c>
      <c r="I174" s="100" t="s">
        <v>1736</v>
      </c>
      <c r="J174" s="102">
        <f>SUMPRODUCT('[1]表九之二（需明确收支对象级次的录入表）'!D$7:D$9*(LEFT('[1]表九之二（需明确收支对象级次的录入表）'!$B$7:$B$9,LEN($H174))=$H174))+SUMPRODUCT('[1]表九之三（其它收支录入表）'!D$6:D$282*(LEFT('[1]表九之三（其它收支录入表）'!$B$6:$B$282,LEN($H174))=$H174))</f>
        <v>0</v>
      </c>
      <c r="K174" s="104">
        <f>SUMPRODUCT('[1]表九之二（需明确收支对象级次的录入表）'!E$7:E$9*(LEFT('[1]表九之二（需明确收支对象级次的录入表）'!$B$7:$B$9,LEN($H174))=$H174))+SUMPRODUCT('[1]表九之三（其它收支录入表）'!E$6:E$282*(LEFT('[1]表九之三（其它收支录入表）'!$B$6:$B$282,LEN($H174))=$H174))</f>
        <v>0</v>
      </c>
      <c r="L174" s="104">
        <f>SUMPRODUCT('[1]表九之二（需明确收支对象级次的录入表）'!I$7:I$9*(LEFT('[1]表九之二（需明确收支对象级次的录入表）'!$B$7:$B$9,LEN($H174))=$H174))+SUMPRODUCT('[1]表九之三（其它收支录入表）'!F$6:F$282*(LEFT('[1]表九之三（其它收支录入表）'!$B$6:$B$282,LEN($H174))=$H174))</f>
        <v>0</v>
      </c>
      <c r="M174" s="108" t="str">
        <f t="shared" si="10"/>
        <v/>
      </c>
      <c r="N174" s="108" t="str">
        <f t="shared" si="11"/>
        <v/>
      </c>
    </row>
    <row r="175" s="86" customFormat="1" ht="17.1" customHeight="1" spans="1:14">
      <c r="A175" s="100"/>
      <c r="B175" s="100"/>
      <c r="C175" s="102"/>
      <c r="D175" s="104"/>
      <c r="E175" s="104"/>
      <c r="F175" s="106"/>
      <c r="G175" s="106"/>
      <c r="H175" s="100" t="s">
        <v>1737</v>
      </c>
      <c r="I175" s="100" t="s">
        <v>1738</v>
      </c>
      <c r="J175" s="102">
        <f>SUMPRODUCT('[1]表九之二（需明确收支对象级次的录入表）'!D$7:D$9*(LEFT('[1]表九之二（需明确收支对象级次的录入表）'!$B$7:$B$9,LEN($H175))=$H175))+SUMPRODUCT('[1]表九之三（其它收支录入表）'!D$6:D$282*(LEFT('[1]表九之三（其它收支录入表）'!$B$6:$B$282,LEN($H175))=$H175))</f>
        <v>0</v>
      </c>
      <c r="K175" s="102">
        <f>SUMPRODUCT('[1]表九之二（需明确收支对象级次的录入表）'!E$7:E$9*(LEFT('[1]表九之二（需明确收支对象级次的录入表）'!$B$7:$B$9,LEN($H175))=$H175))+SUMPRODUCT('[1]表九之三（其它收支录入表）'!E$6:E$282*(LEFT('[1]表九之三（其它收支录入表）'!$B$6:$B$282,LEN($H175))=$H175))</f>
        <v>0</v>
      </c>
      <c r="L175" s="102">
        <f>SUMPRODUCT('[1]表九之二（需明确收支对象级次的录入表）'!I$7:I$9*(LEFT('[1]表九之二（需明确收支对象级次的录入表）'!$B$7:$B$9,LEN($H175))=$H175))+SUMPRODUCT('[1]表九之三（其它收支录入表）'!F$6:F$282*(LEFT('[1]表九之三（其它收支录入表）'!$B$6:$B$282,LEN($H175))=$H175))</f>
        <v>0</v>
      </c>
      <c r="M175" s="108" t="str">
        <f t="shared" si="10"/>
        <v/>
      </c>
      <c r="N175" s="108" t="str">
        <f t="shared" si="11"/>
        <v/>
      </c>
    </row>
    <row r="176" s="86" customFormat="1" ht="17.1" customHeight="1" spans="1:14">
      <c r="A176" s="100"/>
      <c r="B176" s="100"/>
      <c r="C176" s="102"/>
      <c r="D176" s="104"/>
      <c r="E176" s="104"/>
      <c r="F176" s="106"/>
      <c r="G176" s="106"/>
      <c r="H176" s="100" t="s">
        <v>1739</v>
      </c>
      <c r="I176" s="100" t="s">
        <v>1664</v>
      </c>
      <c r="J176" s="102">
        <f>SUMPRODUCT('[1]表九之二（需明确收支对象级次的录入表）'!D$7:D$9*(LEFT('[1]表九之二（需明确收支对象级次的录入表）'!$B$7:$B$9,LEN($H176))=$H176))+SUMPRODUCT('[1]表九之三（其它收支录入表）'!D$6:D$282*(LEFT('[1]表九之三（其它收支录入表）'!$B$6:$B$282,LEN($H176))=$H176))</f>
        <v>0</v>
      </c>
      <c r="K176" s="104">
        <f>SUMPRODUCT('[1]表九之二（需明确收支对象级次的录入表）'!E$7:E$9*(LEFT('[1]表九之二（需明确收支对象级次的录入表）'!$B$7:$B$9,LEN($H176))=$H176))+SUMPRODUCT('[1]表九之三（其它收支录入表）'!E$6:E$282*(LEFT('[1]表九之三（其它收支录入表）'!$B$6:$B$282,LEN($H176))=$H176))</f>
        <v>0</v>
      </c>
      <c r="L176" s="104">
        <f>SUMPRODUCT('[1]表九之二（需明确收支对象级次的录入表）'!I$7:I$9*(LEFT('[1]表九之二（需明确收支对象级次的录入表）'!$B$7:$B$9,LEN($H176))=$H176))+SUMPRODUCT('[1]表九之三（其它收支录入表）'!F$6:F$282*(LEFT('[1]表九之三（其它收支录入表）'!$B$6:$B$282,LEN($H176))=$H176))</f>
        <v>0</v>
      </c>
      <c r="M176" s="108" t="str">
        <f t="shared" si="10"/>
        <v/>
      </c>
      <c r="N176" s="108" t="str">
        <f t="shared" si="11"/>
        <v/>
      </c>
    </row>
    <row r="177" s="86" customFormat="1" ht="17.1" customHeight="1" spans="1:14">
      <c r="A177" s="100"/>
      <c r="B177" s="100"/>
      <c r="C177" s="102"/>
      <c r="D177" s="104"/>
      <c r="E177" s="104"/>
      <c r="F177" s="106"/>
      <c r="G177" s="106"/>
      <c r="H177" s="100" t="s">
        <v>1740</v>
      </c>
      <c r="I177" s="100" t="s">
        <v>1741</v>
      </c>
      <c r="J177" s="102">
        <f>SUMPRODUCT('[1]表九之二（需明确收支对象级次的录入表）'!D$7:D$9*(LEFT('[1]表九之二（需明确收支对象级次的录入表）'!$B$7:$B$9,LEN($H177))=$H177))+SUMPRODUCT('[1]表九之三（其它收支录入表）'!D$6:D$282*(LEFT('[1]表九之三（其它收支录入表）'!$B$6:$B$282,LEN($H177))=$H177))</f>
        <v>0</v>
      </c>
      <c r="K177" s="104">
        <f>SUMPRODUCT('[1]表九之二（需明确收支对象级次的录入表）'!E$7:E$9*(LEFT('[1]表九之二（需明确收支对象级次的录入表）'!$B$7:$B$9,LEN($H177))=$H177))+SUMPRODUCT('[1]表九之三（其它收支录入表）'!E$6:E$282*(LEFT('[1]表九之三（其它收支录入表）'!$B$6:$B$282,LEN($H177))=$H177))</f>
        <v>0</v>
      </c>
      <c r="L177" s="104">
        <f>SUMPRODUCT('[1]表九之二（需明确收支对象级次的录入表）'!I$7:I$9*(LEFT('[1]表九之二（需明确收支对象级次的录入表）'!$B$7:$B$9,LEN($H177))=$H177))+SUMPRODUCT('[1]表九之三（其它收支录入表）'!F$6:F$282*(LEFT('[1]表九之三（其它收支录入表）'!$B$6:$B$282,LEN($H177))=$H177))</f>
        <v>0</v>
      </c>
      <c r="M177" s="108" t="str">
        <f t="shared" si="10"/>
        <v/>
      </c>
      <c r="N177" s="108" t="str">
        <f t="shared" si="11"/>
        <v/>
      </c>
    </row>
    <row r="178" s="86" customFormat="1" ht="17.1" customHeight="1" spans="1:14">
      <c r="A178" s="100"/>
      <c r="B178" s="100"/>
      <c r="C178" s="102"/>
      <c r="D178" s="104"/>
      <c r="E178" s="104"/>
      <c r="F178" s="106"/>
      <c r="G178" s="106"/>
      <c r="H178" s="100" t="s">
        <v>1742</v>
      </c>
      <c r="I178" s="100" t="s">
        <v>1743</v>
      </c>
      <c r="J178" s="102">
        <f>SUMPRODUCT('[1]表九之二（需明确收支对象级次的录入表）'!D$7:D$9*(LEFT('[1]表九之二（需明确收支对象级次的录入表）'!$B$7:$B$9,LEN($H178))=$H178))+SUMPRODUCT('[1]表九之三（其它收支录入表）'!D$6:D$282*(LEFT('[1]表九之三（其它收支录入表）'!$B$6:$B$282,LEN($H178))=$H178))</f>
        <v>0</v>
      </c>
      <c r="K178" s="104">
        <f>SUMPRODUCT('[1]表九之二（需明确收支对象级次的录入表）'!E$7:E$9*(LEFT('[1]表九之二（需明确收支对象级次的录入表）'!$B$7:$B$9,LEN($H178))=$H178))+SUMPRODUCT('[1]表九之三（其它收支录入表）'!E$6:E$282*(LEFT('[1]表九之三（其它收支录入表）'!$B$6:$B$282,LEN($H178))=$H178))</f>
        <v>0</v>
      </c>
      <c r="L178" s="104">
        <f>SUMPRODUCT('[1]表九之二（需明确收支对象级次的录入表）'!I$7:I$9*(LEFT('[1]表九之二（需明确收支对象级次的录入表）'!$B$7:$B$9,LEN($H178))=$H178))+SUMPRODUCT('[1]表九之三（其它收支录入表）'!F$6:F$282*(LEFT('[1]表九之三（其它收支录入表）'!$B$6:$B$282,LEN($H178))=$H178))</f>
        <v>0</v>
      </c>
      <c r="M178" s="108" t="str">
        <f t="shared" si="10"/>
        <v/>
      </c>
      <c r="N178" s="108" t="str">
        <f t="shared" si="11"/>
        <v/>
      </c>
    </row>
    <row r="179" s="86" customFormat="1" ht="17.1" customHeight="1" spans="1:14">
      <c r="A179" s="100"/>
      <c r="B179" s="100"/>
      <c r="C179" s="102"/>
      <c r="D179" s="104"/>
      <c r="E179" s="104"/>
      <c r="F179" s="106"/>
      <c r="G179" s="106"/>
      <c r="H179" s="100" t="s">
        <v>1161</v>
      </c>
      <c r="I179" s="100" t="s">
        <v>1744</v>
      </c>
      <c r="J179" s="102">
        <f>SUMPRODUCT('[1]表九之二（需明确收支对象级次的录入表）'!D$7:D$9*(LEFT('[1]表九之二（需明确收支对象级次的录入表）'!$B$7:$B$9,LEN($H179))=$H179))+SUMPRODUCT('[1]表九之三（其它收支录入表）'!D$6:D$282*(LEFT('[1]表九之三（其它收支录入表）'!$B$6:$B$282,LEN($H179))=$H179))</f>
        <v>0</v>
      </c>
      <c r="K179" s="102">
        <f>SUMPRODUCT('[1]表九之二（需明确收支对象级次的录入表）'!E$7:E$9*(LEFT('[1]表九之二（需明确收支对象级次的录入表）'!$B$7:$B$9,LEN($H179))=$H179))+SUMPRODUCT('[1]表九之三（其它收支录入表）'!E$6:E$282*(LEFT('[1]表九之三（其它收支录入表）'!$B$6:$B$282,LEN($H179))=$H179))</f>
        <v>0</v>
      </c>
      <c r="L179" s="102">
        <f>SUMPRODUCT('[1]表九之二（需明确收支对象级次的录入表）'!I$7:I$9*(LEFT('[1]表九之二（需明确收支对象级次的录入表）'!$B$7:$B$9,LEN($H179))=$H179))+SUMPRODUCT('[1]表九之三（其它收支录入表）'!F$6:F$282*(LEFT('[1]表九之三（其它收支录入表）'!$B$6:$B$282,LEN($H179))=$H179))</f>
        <v>0</v>
      </c>
      <c r="M179" s="108" t="str">
        <f t="shared" si="10"/>
        <v/>
      </c>
      <c r="N179" s="108" t="str">
        <f t="shared" si="11"/>
        <v/>
      </c>
    </row>
    <row r="180" s="86" customFormat="1" ht="17.1" customHeight="1" spans="1:14">
      <c r="A180" s="100"/>
      <c r="B180" s="100"/>
      <c r="C180" s="102"/>
      <c r="D180" s="104"/>
      <c r="E180" s="104"/>
      <c r="F180" s="106"/>
      <c r="G180" s="106"/>
      <c r="H180" s="100" t="s">
        <v>1745</v>
      </c>
      <c r="I180" s="100" t="s">
        <v>1746</v>
      </c>
      <c r="J180" s="102">
        <f>SUMPRODUCT('[1]表九之二（需明确收支对象级次的录入表）'!D$7:D$9*(LEFT('[1]表九之二（需明确收支对象级次的录入表）'!$B$7:$B$9,LEN($H180))=$H180))+SUMPRODUCT('[1]表九之三（其它收支录入表）'!D$6:D$282*(LEFT('[1]表九之三（其它收支录入表）'!$B$6:$B$282,LEN($H180))=$H180))</f>
        <v>0</v>
      </c>
      <c r="K180" s="102">
        <f>SUMPRODUCT('[1]表九之二（需明确收支对象级次的录入表）'!E$7:E$9*(LEFT('[1]表九之二（需明确收支对象级次的录入表）'!$B$7:$B$9,LEN($H180))=$H180))+SUMPRODUCT('[1]表九之三（其它收支录入表）'!E$6:E$282*(LEFT('[1]表九之三（其它收支录入表）'!$B$6:$B$282,LEN($H180))=$H180))</f>
        <v>0</v>
      </c>
      <c r="L180" s="102">
        <f>SUMPRODUCT('[1]表九之二（需明确收支对象级次的录入表）'!I$7:I$9*(LEFT('[1]表九之二（需明确收支对象级次的录入表）'!$B$7:$B$9,LEN($H180))=$H180))+SUMPRODUCT('[1]表九之三（其它收支录入表）'!F$6:F$282*(LEFT('[1]表九之三（其它收支录入表）'!$B$6:$B$282,LEN($H180))=$H180))</f>
        <v>0</v>
      </c>
      <c r="M180" s="108" t="str">
        <f t="shared" si="10"/>
        <v/>
      </c>
      <c r="N180" s="108" t="str">
        <f t="shared" si="11"/>
        <v/>
      </c>
    </row>
    <row r="181" s="86" customFormat="1" ht="17.1" customHeight="1" spans="1:14">
      <c r="A181" s="100"/>
      <c r="B181" s="100"/>
      <c r="C181" s="102"/>
      <c r="D181" s="104"/>
      <c r="E181" s="104"/>
      <c r="F181" s="106"/>
      <c r="G181" s="106"/>
      <c r="H181" s="100" t="s">
        <v>1747</v>
      </c>
      <c r="I181" s="100" t="s">
        <v>1748</v>
      </c>
      <c r="J181" s="102">
        <f>SUMPRODUCT('[1]表九之二（需明确收支对象级次的录入表）'!D$7:D$9*(LEFT('[1]表九之二（需明确收支对象级次的录入表）'!$B$7:$B$9,LEN($H181))=$H181))+SUMPRODUCT('[1]表九之三（其它收支录入表）'!D$6:D$282*(LEFT('[1]表九之三（其它收支录入表）'!$B$6:$B$282,LEN($H181))=$H181))</f>
        <v>0</v>
      </c>
      <c r="K181" s="104">
        <f>SUMPRODUCT('[1]表九之二（需明确收支对象级次的录入表）'!E$7:E$9*(LEFT('[1]表九之二（需明确收支对象级次的录入表）'!$B$7:$B$9,LEN($H181))=$H181))+SUMPRODUCT('[1]表九之三（其它收支录入表）'!E$6:E$282*(LEFT('[1]表九之三（其它收支录入表）'!$B$6:$B$282,LEN($H181))=$H181))</f>
        <v>0</v>
      </c>
      <c r="L181" s="104">
        <f>SUMPRODUCT('[1]表九之二（需明确收支对象级次的录入表）'!I$7:I$9*(LEFT('[1]表九之二（需明确收支对象级次的录入表）'!$B$7:$B$9,LEN($H181))=$H181))+SUMPRODUCT('[1]表九之三（其它收支录入表）'!F$6:F$282*(LEFT('[1]表九之三（其它收支录入表）'!$B$6:$B$282,LEN($H181))=$H181))</f>
        <v>0</v>
      </c>
      <c r="M181" s="108" t="str">
        <f t="shared" si="10"/>
        <v/>
      </c>
      <c r="N181" s="108" t="str">
        <f t="shared" si="11"/>
        <v/>
      </c>
    </row>
    <row r="182" s="86" customFormat="1" ht="17.1" customHeight="1" spans="1:14">
      <c r="A182" s="100"/>
      <c r="B182" s="100"/>
      <c r="C182" s="102"/>
      <c r="D182" s="104"/>
      <c r="E182" s="104"/>
      <c r="F182" s="106"/>
      <c r="G182" s="106"/>
      <c r="H182" s="100" t="s">
        <v>1749</v>
      </c>
      <c r="I182" s="109" t="s">
        <v>1750</v>
      </c>
      <c r="J182" s="102">
        <f>SUMPRODUCT('[1]表九之二（需明确收支对象级次的录入表）'!D$7:D$9*(LEFT('[1]表九之二（需明确收支对象级次的录入表）'!$B$7:$B$9,LEN($H182))=$H182))+SUMPRODUCT('[1]表九之三（其它收支录入表）'!D$6:D$282*(LEFT('[1]表九之三（其它收支录入表）'!$B$6:$B$282,LEN($H182))=$H182))</f>
        <v>0</v>
      </c>
      <c r="K182" s="104">
        <f>SUMPRODUCT('[1]表九之二（需明确收支对象级次的录入表）'!E$7:E$9*(LEFT('[1]表九之二（需明确收支对象级次的录入表）'!$B$7:$B$9,LEN($H182))=$H182))+SUMPRODUCT('[1]表九之三（其它收支录入表）'!E$6:E$282*(LEFT('[1]表九之三（其它收支录入表）'!$B$6:$B$282,LEN($H182))=$H182))</f>
        <v>0</v>
      </c>
      <c r="L182" s="104">
        <f>SUMPRODUCT('[1]表九之二（需明确收支对象级次的录入表）'!I$7:I$9*(LEFT('[1]表九之二（需明确收支对象级次的录入表）'!$B$7:$B$9,LEN($H182))=$H182))+SUMPRODUCT('[1]表九之三（其它收支录入表）'!F$6:F$282*(LEFT('[1]表九之三（其它收支录入表）'!$B$6:$B$282,LEN($H182))=$H182))</f>
        <v>0</v>
      </c>
      <c r="M182" s="108" t="str">
        <f t="shared" si="10"/>
        <v/>
      </c>
      <c r="N182" s="108" t="str">
        <f t="shared" si="11"/>
        <v/>
      </c>
    </row>
    <row r="183" s="86" customFormat="1" ht="17.1" customHeight="1" spans="1:14">
      <c r="A183" s="100"/>
      <c r="B183" s="100"/>
      <c r="C183" s="102"/>
      <c r="D183" s="104"/>
      <c r="E183" s="104"/>
      <c r="F183" s="106"/>
      <c r="G183" s="106"/>
      <c r="H183" s="100" t="s">
        <v>1751</v>
      </c>
      <c r="I183" s="109" t="s">
        <v>1752</v>
      </c>
      <c r="J183" s="102">
        <f>SUMPRODUCT('[1]表九之二（需明确收支对象级次的录入表）'!D$7:D$9*(LEFT('[1]表九之二（需明确收支对象级次的录入表）'!$B$7:$B$9,LEN($H183))=$H183))+SUMPRODUCT('[1]表九之三（其它收支录入表）'!D$6:D$282*(LEFT('[1]表九之三（其它收支录入表）'!$B$6:$B$282,LEN($H183))=$H183))</f>
        <v>0</v>
      </c>
      <c r="K183" s="104">
        <f>SUMPRODUCT('[1]表九之二（需明确收支对象级次的录入表）'!E$7:E$9*(LEFT('[1]表九之二（需明确收支对象级次的录入表）'!$B$7:$B$9,LEN($H183))=$H183))+SUMPRODUCT('[1]表九之三（其它收支录入表）'!E$6:E$282*(LEFT('[1]表九之三（其它收支录入表）'!$B$6:$B$282,LEN($H183))=$H183))</f>
        <v>0</v>
      </c>
      <c r="L183" s="104">
        <f>SUMPRODUCT('[1]表九之二（需明确收支对象级次的录入表）'!I$7:I$9*(LEFT('[1]表九之二（需明确收支对象级次的录入表）'!$B$7:$B$9,LEN($H183))=$H183))+SUMPRODUCT('[1]表九之三（其它收支录入表）'!F$6:F$282*(LEFT('[1]表九之三（其它收支录入表）'!$B$6:$B$282,LEN($H183))=$H183))</f>
        <v>0</v>
      </c>
      <c r="M183" s="108" t="str">
        <f t="shared" si="10"/>
        <v/>
      </c>
      <c r="N183" s="108" t="str">
        <f t="shared" si="11"/>
        <v/>
      </c>
    </row>
    <row r="184" s="86" customFormat="1" ht="17.1" customHeight="1" spans="1:14">
      <c r="A184" s="100"/>
      <c r="B184" s="100"/>
      <c r="C184" s="102"/>
      <c r="D184" s="104"/>
      <c r="E184" s="104"/>
      <c r="F184" s="106"/>
      <c r="G184" s="106"/>
      <c r="H184" s="100" t="s">
        <v>1290</v>
      </c>
      <c r="I184" s="100" t="s">
        <v>1753</v>
      </c>
      <c r="J184" s="102">
        <f>SUMPRODUCT('[1]表九之二（需明确收支对象级次的录入表）'!D$7:D$9*(LEFT('[1]表九之二（需明确收支对象级次的录入表）'!$B$7:$B$9,LEN($H184))=$H184))+SUMPRODUCT('[1]表九之三（其它收支录入表）'!D$6:D$282*(LEFT('[1]表九之三（其它收支录入表）'!$B$6:$B$282,LEN($H184))=$H184))</f>
        <v>0</v>
      </c>
      <c r="K184" s="102">
        <f>SUMPRODUCT('[1]表九之二（需明确收支对象级次的录入表）'!E$7:E$9*(LEFT('[1]表九之二（需明确收支对象级次的录入表）'!$B$7:$B$9,LEN($H184))=$H184))+SUMPRODUCT('[1]表九之三（其它收支录入表）'!E$6:E$282*(LEFT('[1]表九之三（其它收支录入表）'!$B$6:$B$282,LEN($H184))=$H184))</f>
        <v>0</v>
      </c>
      <c r="L184" s="102">
        <f>SUMPRODUCT('[1]表九之二（需明确收支对象级次的录入表）'!I$7:I$9*(LEFT('[1]表九之二（需明确收支对象级次的录入表）'!$B$7:$B$9,LEN($H184))=$H184))+SUMPRODUCT('[1]表九之三（其它收支录入表）'!F$6:F$282*(LEFT('[1]表九之三（其它收支录入表）'!$B$6:$B$282,LEN($H184))=$H184))</f>
        <v>0</v>
      </c>
      <c r="M184" s="108" t="str">
        <f t="shared" si="10"/>
        <v/>
      </c>
      <c r="N184" s="108" t="str">
        <f t="shared" si="11"/>
        <v/>
      </c>
    </row>
    <row r="185" s="86" customFormat="1" ht="17.1" customHeight="1" spans="1:14">
      <c r="A185" s="100"/>
      <c r="B185" s="100"/>
      <c r="C185" s="102"/>
      <c r="D185" s="104"/>
      <c r="E185" s="104"/>
      <c r="F185" s="106"/>
      <c r="G185" s="106"/>
      <c r="H185" s="250" t="s">
        <v>1754</v>
      </c>
      <c r="I185" s="105" t="s">
        <v>1755</v>
      </c>
      <c r="J185" s="102">
        <f>SUMPRODUCT('[1]表九之二（需明确收支对象级次的录入表）'!D$7:D$9*(LEFT('[1]表九之二（需明确收支对象级次的录入表）'!$B$7:$B$9,LEN($H185))=$H185))+SUMPRODUCT('[1]表九之三（其它收支录入表）'!D$6:D$282*(LEFT('[1]表九之三（其它收支录入表）'!$B$6:$B$282,LEN($H185))=$H185))</f>
        <v>0</v>
      </c>
      <c r="K185" s="102">
        <f>SUMPRODUCT('[1]表九之二（需明确收支对象级次的录入表）'!E$7:E$9*(LEFT('[1]表九之二（需明确收支对象级次的录入表）'!$B$7:$B$9,LEN($H185))=$H185))+SUMPRODUCT('[1]表九之三（其它收支录入表）'!E$6:E$282*(LEFT('[1]表九之三（其它收支录入表）'!$B$6:$B$282,LEN($H185))=$H185))</f>
        <v>0</v>
      </c>
      <c r="L185" s="102">
        <f>SUMPRODUCT('[1]表九之二（需明确收支对象级次的录入表）'!I$7:I$9*(LEFT('[1]表九之二（需明确收支对象级次的录入表）'!$B$7:$B$9,LEN($H185))=$H185))+SUMPRODUCT('[1]表九之三（其它收支录入表）'!F$6:F$282*(LEFT('[1]表九之三（其它收支录入表）'!$B$6:$B$282,LEN($H185))=$H185))</f>
        <v>0</v>
      </c>
      <c r="M185" s="108" t="str">
        <f t="shared" si="10"/>
        <v/>
      </c>
      <c r="N185" s="108" t="str">
        <f t="shared" si="11"/>
        <v/>
      </c>
    </row>
    <row r="186" s="86" customFormat="1" ht="17.1" customHeight="1" spans="1:14">
      <c r="A186" s="100"/>
      <c r="B186" s="100"/>
      <c r="C186" s="102"/>
      <c r="D186" s="104"/>
      <c r="E186" s="104"/>
      <c r="F186" s="106"/>
      <c r="G186" s="106"/>
      <c r="H186" s="100" t="s">
        <v>1756</v>
      </c>
      <c r="I186" s="109" t="s">
        <v>1757</v>
      </c>
      <c r="J186" s="102">
        <f>SUMPRODUCT('[1]表九之二（需明确收支对象级次的录入表）'!D$7:D$9*(LEFT('[1]表九之二（需明确收支对象级次的录入表）'!$B$7:$B$9,LEN($H186))=$H186))+SUMPRODUCT('[1]表九之三（其它收支录入表）'!D$6:D$282*(LEFT('[1]表九之三（其它收支录入表）'!$B$6:$B$282,LEN($H186))=$H186))</f>
        <v>0</v>
      </c>
      <c r="K186" s="104">
        <f>SUMPRODUCT('[1]表九之二（需明确收支对象级次的录入表）'!E$7:E$9*(LEFT('[1]表九之二（需明确收支对象级次的录入表）'!$B$7:$B$9,LEN($H186))=$H186))+SUMPRODUCT('[1]表九之三（其它收支录入表）'!E$6:E$282*(LEFT('[1]表九之三（其它收支录入表）'!$B$6:$B$282,LEN($H186))=$H186))</f>
        <v>0</v>
      </c>
      <c r="L186" s="104">
        <f>SUMPRODUCT('[1]表九之二（需明确收支对象级次的录入表）'!I$7:I$9*(LEFT('[1]表九之二（需明确收支对象级次的录入表）'!$B$7:$B$9,LEN($H186))=$H186))+SUMPRODUCT('[1]表九之三（其它收支录入表）'!F$6:F$282*(LEFT('[1]表九之三（其它收支录入表）'!$B$6:$B$282,LEN($H186))=$H186))</f>
        <v>0</v>
      </c>
      <c r="M186" s="108" t="str">
        <f t="shared" si="10"/>
        <v/>
      </c>
      <c r="N186" s="108" t="str">
        <f t="shared" si="11"/>
        <v/>
      </c>
    </row>
    <row r="187" s="86" customFormat="1" ht="17.1" customHeight="1" spans="1:14">
      <c r="A187" s="100"/>
      <c r="B187" s="100"/>
      <c r="C187" s="102"/>
      <c r="D187" s="104"/>
      <c r="E187" s="104"/>
      <c r="F187" s="106"/>
      <c r="G187" s="106"/>
      <c r="H187" s="100" t="s">
        <v>1758</v>
      </c>
      <c r="I187" s="109" t="s">
        <v>1759</v>
      </c>
      <c r="J187" s="102">
        <f>SUMPRODUCT('[1]表九之二（需明确收支对象级次的录入表）'!D$7:D$9*(LEFT('[1]表九之二（需明确收支对象级次的录入表）'!$B$7:$B$9,LEN($H187))=$H187))+SUMPRODUCT('[1]表九之三（其它收支录入表）'!D$6:D$282*(LEFT('[1]表九之三（其它收支录入表）'!$B$6:$B$282,LEN($H187))=$H187))</f>
        <v>0</v>
      </c>
      <c r="K187" s="104">
        <f>SUMPRODUCT('[1]表九之二（需明确收支对象级次的录入表）'!E$7:E$9*(LEFT('[1]表九之二（需明确收支对象级次的录入表）'!$B$7:$B$9,LEN($H187))=$H187))+SUMPRODUCT('[1]表九之三（其它收支录入表）'!E$6:E$282*(LEFT('[1]表九之三（其它收支录入表）'!$B$6:$B$282,LEN($H187))=$H187))</f>
        <v>0</v>
      </c>
      <c r="L187" s="104">
        <f>SUMPRODUCT('[1]表九之二（需明确收支对象级次的录入表）'!I$7:I$9*(LEFT('[1]表九之二（需明确收支对象级次的录入表）'!$B$7:$B$9,LEN($H187))=$H187))+SUMPRODUCT('[1]表九之三（其它收支录入表）'!F$6:F$282*(LEFT('[1]表九之三（其它收支录入表）'!$B$6:$B$282,LEN($H187))=$H187))</f>
        <v>0</v>
      </c>
      <c r="M187" s="108" t="str">
        <f t="shared" si="10"/>
        <v/>
      </c>
      <c r="N187" s="108" t="str">
        <f t="shared" si="11"/>
        <v/>
      </c>
    </row>
    <row r="188" s="86" customFormat="1" ht="17.1" customHeight="1" spans="1:14">
      <c r="A188" s="100"/>
      <c r="B188" s="100"/>
      <c r="C188" s="102"/>
      <c r="D188" s="104"/>
      <c r="E188" s="104"/>
      <c r="F188" s="106"/>
      <c r="G188" s="106"/>
      <c r="H188" s="100" t="s">
        <v>1244</v>
      </c>
      <c r="I188" s="100" t="s">
        <v>1760</v>
      </c>
      <c r="J188" s="102">
        <f>SUMPRODUCT('[1]表九之二（需明确收支对象级次的录入表）'!D$7:D$9*(LEFT('[1]表九之二（需明确收支对象级次的录入表）'!$B$7:$B$9,LEN($H188))=$H188))+SUMPRODUCT('[1]表九之三（其它收支录入表）'!D$6:D$282*(LEFT('[1]表九之三（其它收支录入表）'!$B$6:$B$282,LEN($H188))=$H188))</f>
        <v>17118</v>
      </c>
      <c r="K188" s="102">
        <f>SUMPRODUCT('[1]表九之二（需明确收支对象级次的录入表）'!E$7:E$9*(LEFT('[1]表九之二（需明确收支对象级次的录入表）'!$B$7:$B$9,LEN($H188))=$H188))+SUMPRODUCT('[1]表九之三（其它收支录入表）'!E$6:E$282*(LEFT('[1]表九之三（其它收支录入表）'!$B$6:$B$282,LEN($H188))=$H188))</f>
        <v>10740</v>
      </c>
      <c r="L188" s="102">
        <f>SUMPRODUCT('[1]表九之二（需明确收支对象级次的录入表）'!I$7:I$9*(LEFT('[1]表九之二（需明确收支对象级次的录入表）'!$B$7:$B$9,LEN($H188))=$H188))+SUMPRODUCT('[1]表九之三（其它收支录入表）'!F$6:F$282*(LEFT('[1]表九之三（其它收支录入表）'!$B$6:$B$282,LEN($H188))=$H188))</f>
        <v>5784</v>
      </c>
      <c r="M188" s="108">
        <f t="shared" si="10"/>
        <v>0.3378899404136</v>
      </c>
      <c r="N188" s="108">
        <f t="shared" si="11"/>
        <v>0.53854748603352</v>
      </c>
    </row>
    <row r="189" s="86" customFormat="1" ht="17.1" customHeight="1" spans="1:14">
      <c r="A189" s="100"/>
      <c r="B189" s="100"/>
      <c r="C189" s="102"/>
      <c r="D189" s="104"/>
      <c r="E189" s="104"/>
      <c r="F189" s="106"/>
      <c r="G189" s="106"/>
      <c r="H189" s="100" t="s">
        <v>1761</v>
      </c>
      <c r="I189" s="100" t="s">
        <v>1762</v>
      </c>
      <c r="J189" s="102">
        <f>SUMPRODUCT('[1]表九之二（需明确收支对象级次的录入表）'!D$7:D$9*(LEFT('[1]表九之二（需明确收支对象级次的录入表）'!$B$7:$B$9,LEN($H189))=$H189))+SUMPRODUCT('[1]表九之三（其它收支录入表）'!D$6:D$282*(LEFT('[1]表九之三（其它收支录入表）'!$B$6:$B$282,LEN($H189))=$H189))</f>
        <v>16800</v>
      </c>
      <c r="K189" s="102">
        <f>SUMPRODUCT('[1]表九之二（需明确收支对象级次的录入表）'!E$7:E$9*(LEFT('[1]表九之二（需明确收支对象级次的录入表）'!$B$7:$B$9,LEN($H189))=$H189))+SUMPRODUCT('[1]表九之三（其它收支录入表）'!E$6:E$282*(LEFT('[1]表九之三（其它收支录入表）'!$B$6:$B$282,LEN($H189))=$H189))</f>
        <v>10371</v>
      </c>
      <c r="L189" s="102">
        <f>SUMPRODUCT('[1]表九之二（需明确收支对象级次的录入表）'!I$7:I$9*(LEFT('[1]表九之二（需明确收支对象级次的录入表）'!$B$7:$B$9,LEN($H189))=$H189))+SUMPRODUCT('[1]表九之三（其它收支录入表）'!F$6:F$282*(LEFT('[1]表九之三（其它收支录入表）'!$B$6:$B$282,LEN($H189))=$H189))</f>
        <v>5394</v>
      </c>
      <c r="M189" s="108">
        <f t="shared" si="10"/>
        <v>0.321071428571429</v>
      </c>
      <c r="N189" s="108">
        <f t="shared" si="11"/>
        <v>0.520104136534568</v>
      </c>
    </row>
    <row r="190" s="86" customFormat="1" ht="17.1" customHeight="1" spans="1:14">
      <c r="A190" s="100"/>
      <c r="B190" s="100"/>
      <c r="C190" s="102"/>
      <c r="D190" s="104"/>
      <c r="E190" s="104"/>
      <c r="F190" s="106"/>
      <c r="G190" s="106"/>
      <c r="H190" s="100" t="s">
        <v>1763</v>
      </c>
      <c r="I190" s="100" t="s">
        <v>1764</v>
      </c>
      <c r="J190" s="102">
        <f>SUMPRODUCT('[1]表九之二（需明确收支对象级次的录入表）'!D$7:D$9*(LEFT('[1]表九之二（需明确收支对象级次的录入表）'!$B$7:$B$9,LEN($H190))=$H190))+SUMPRODUCT('[1]表九之三（其它收支录入表）'!D$6:D$282*(LEFT('[1]表九之三（其它收支录入表）'!$B$6:$B$282,LEN($H190))=$H190))</f>
        <v>0</v>
      </c>
      <c r="K190" s="104">
        <f>SUMPRODUCT('[1]表九之二（需明确收支对象级次的录入表）'!E$7:E$9*(LEFT('[1]表九之二（需明确收支对象级次的录入表）'!$B$7:$B$9,LEN($H190))=$H190))+SUMPRODUCT('[1]表九之三（其它收支录入表）'!E$6:E$282*(LEFT('[1]表九之三（其它收支录入表）'!$B$6:$B$282,LEN($H190))=$H190))</f>
        <v>0</v>
      </c>
      <c r="L190" s="104">
        <f>SUMPRODUCT('[1]表九之二（需明确收支对象级次的录入表）'!I$7:I$9*(LEFT('[1]表九之二（需明确收支对象级次的录入表）'!$B$7:$B$9,LEN($H190))=$H190))+SUMPRODUCT('[1]表九之三（其它收支录入表）'!F$6:F$282*(LEFT('[1]表九之三（其它收支录入表）'!$B$6:$B$282,LEN($H190))=$H190))</f>
        <v>0</v>
      </c>
      <c r="M190" s="108" t="str">
        <f t="shared" si="10"/>
        <v/>
      </c>
      <c r="N190" s="108" t="str">
        <f t="shared" si="11"/>
        <v/>
      </c>
    </row>
    <row r="191" s="86" customFormat="1" ht="17.1" customHeight="1" spans="1:14">
      <c r="A191" s="100"/>
      <c r="B191" s="100"/>
      <c r="C191" s="102"/>
      <c r="D191" s="104"/>
      <c r="E191" s="104"/>
      <c r="F191" s="106"/>
      <c r="G191" s="106"/>
      <c r="H191" s="100" t="s">
        <v>1765</v>
      </c>
      <c r="I191" s="100" t="s">
        <v>1766</v>
      </c>
      <c r="J191" s="102">
        <f>SUMPRODUCT('[1]表九之二（需明确收支对象级次的录入表）'!D$7:D$9*(LEFT('[1]表九之二（需明确收支对象级次的录入表）'!$B$7:$B$9,LEN($H191))=$H191))+SUMPRODUCT('[1]表九之三（其它收支录入表）'!D$6:D$282*(LEFT('[1]表九之三（其它收支录入表）'!$B$6:$B$282,LEN($H191))=$H191))</f>
        <v>16800</v>
      </c>
      <c r="K191" s="104">
        <f>SUMPRODUCT('[1]表九之二（需明确收支对象级次的录入表）'!E$7:E$9*(LEFT('[1]表九之二（需明确收支对象级次的录入表）'!$B$7:$B$9,LEN($H191))=$H191))+SUMPRODUCT('[1]表九之三（其它收支录入表）'!E$6:E$282*(LEFT('[1]表九之三（其它收支录入表）'!$B$6:$B$282,LEN($H191))=$H191))</f>
        <v>10371</v>
      </c>
      <c r="L191" s="104">
        <f>SUMPRODUCT('[1]表九之二（需明确收支对象级次的录入表）'!I$7:I$9*(LEFT('[1]表九之二（需明确收支对象级次的录入表）'!$B$7:$B$9,LEN($H191))=$H191))+SUMPRODUCT('[1]表九之三（其它收支录入表）'!F$6:F$282*(LEFT('[1]表九之三（其它收支录入表）'!$B$6:$B$282,LEN($H191))=$H191))</f>
        <v>5394</v>
      </c>
      <c r="M191" s="108">
        <f t="shared" si="10"/>
        <v>0.321071428571429</v>
      </c>
      <c r="N191" s="108">
        <f t="shared" si="11"/>
        <v>0.520104136534568</v>
      </c>
    </row>
    <row r="192" s="86" customFormat="1" ht="17.1" customHeight="1" spans="1:14">
      <c r="A192" s="100"/>
      <c r="B192" s="100"/>
      <c r="C192" s="102"/>
      <c r="D192" s="104"/>
      <c r="E192" s="104"/>
      <c r="F192" s="106"/>
      <c r="G192" s="106"/>
      <c r="H192" s="100" t="s">
        <v>1767</v>
      </c>
      <c r="I192" s="100" t="s">
        <v>1768</v>
      </c>
      <c r="J192" s="102">
        <f>SUMPRODUCT('[1]表九之二（需明确收支对象级次的录入表）'!D$7:D$9*(LEFT('[1]表九之二（需明确收支对象级次的录入表）'!$B$7:$B$9,LEN($H192))=$H192))+SUMPRODUCT('[1]表九之三（其它收支录入表）'!D$6:D$282*(LEFT('[1]表九之三（其它收支录入表）'!$B$6:$B$282,LEN($H192))=$H192))</f>
        <v>0</v>
      </c>
      <c r="K192" s="104">
        <f>SUMPRODUCT('[1]表九之二（需明确收支对象级次的录入表）'!E$7:E$9*(LEFT('[1]表九之二（需明确收支对象级次的录入表）'!$B$7:$B$9,LEN($H192))=$H192))+SUMPRODUCT('[1]表九之三（其它收支录入表）'!E$6:E$282*(LEFT('[1]表九之三（其它收支录入表）'!$B$6:$B$282,LEN($H192))=$H192))</f>
        <v>0</v>
      </c>
      <c r="L192" s="104">
        <f>SUMPRODUCT('[1]表九之二（需明确收支对象级次的录入表）'!I$7:I$9*(LEFT('[1]表九之二（需明确收支对象级次的录入表）'!$B$7:$B$9,LEN($H192))=$H192))+SUMPRODUCT('[1]表九之三（其它收支录入表）'!F$6:F$282*(LEFT('[1]表九之三（其它收支录入表）'!$B$6:$B$282,LEN($H192))=$H192))</f>
        <v>0</v>
      </c>
      <c r="M192" s="108" t="str">
        <f t="shared" si="10"/>
        <v/>
      </c>
      <c r="N192" s="108" t="str">
        <f t="shared" si="11"/>
        <v/>
      </c>
    </row>
    <row r="193" s="86" customFormat="1" ht="17.1" customHeight="1" spans="1:14">
      <c r="A193" s="100"/>
      <c r="B193" s="100"/>
      <c r="C193" s="102"/>
      <c r="D193" s="104"/>
      <c r="E193" s="104"/>
      <c r="F193" s="106"/>
      <c r="G193" s="106"/>
      <c r="H193" s="100" t="s">
        <v>1769</v>
      </c>
      <c r="I193" s="100" t="s">
        <v>1770</v>
      </c>
      <c r="J193" s="102">
        <f>SUMPRODUCT('[1]表九之二（需明确收支对象级次的录入表）'!D$7:D$9*(LEFT('[1]表九之二（需明确收支对象级次的录入表）'!$B$7:$B$9,LEN($H193))=$H193))+SUMPRODUCT('[1]表九之三（其它收支录入表）'!D$6:D$282*(LEFT('[1]表九之三（其它收支录入表）'!$B$6:$B$282,LEN($H193))=$H193))</f>
        <v>0</v>
      </c>
      <c r="K193" s="102">
        <f>SUMPRODUCT('[1]表九之二（需明确收支对象级次的录入表）'!E$7:E$9*(LEFT('[1]表九之二（需明确收支对象级次的录入表）'!$B$7:$B$9,LEN($H193))=$H193))+SUMPRODUCT('[1]表九之三（其它收支录入表）'!E$6:E$282*(LEFT('[1]表九之三（其它收支录入表）'!$B$6:$B$282,LEN($H193))=$H193))</f>
        <v>0</v>
      </c>
      <c r="L193" s="102">
        <f>SUMPRODUCT('[1]表九之二（需明确收支对象级次的录入表）'!I$7:I$9*(LEFT('[1]表九之二（需明确收支对象级次的录入表）'!$B$7:$B$9,LEN($H193))=$H193))+SUMPRODUCT('[1]表九之三（其它收支录入表）'!F$6:F$282*(LEFT('[1]表九之三（其它收支录入表）'!$B$6:$B$282,LEN($H193))=$H193))</f>
        <v>0</v>
      </c>
      <c r="M193" s="108" t="str">
        <f t="shared" si="10"/>
        <v/>
      </c>
      <c r="N193" s="108" t="str">
        <f t="shared" si="11"/>
        <v/>
      </c>
    </row>
    <row r="194" s="86" customFormat="1" ht="17.1" customHeight="1" spans="1:14">
      <c r="A194" s="100"/>
      <c r="B194" s="100"/>
      <c r="C194" s="102"/>
      <c r="D194" s="104"/>
      <c r="E194" s="104"/>
      <c r="F194" s="106"/>
      <c r="G194" s="106"/>
      <c r="H194" s="100" t="s">
        <v>1771</v>
      </c>
      <c r="I194" s="100" t="s">
        <v>1772</v>
      </c>
      <c r="J194" s="102">
        <f>SUMPRODUCT('[1]表九之二（需明确收支对象级次的录入表）'!D$7:D$9*(LEFT('[1]表九之二（需明确收支对象级次的录入表）'!$B$7:$B$9,LEN($H194))=$H194))+SUMPRODUCT('[1]表九之三（其它收支录入表）'!D$6:D$282*(LEFT('[1]表九之三（其它收支录入表）'!$B$6:$B$282,LEN($H194))=$H194))</f>
        <v>0</v>
      </c>
      <c r="K194" s="104">
        <f>SUMPRODUCT('[1]表九之二（需明确收支对象级次的录入表）'!E$7:E$9*(LEFT('[1]表九之二（需明确收支对象级次的录入表）'!$B$7:$B$9,LEN($H194))=$H194))+SUMPRODUCT('[1]表九之三（其它收支录入表）'!E$6:E$282*(LEFT('[1]表九之三（其它收支录入表）'!$B$6:$B$282,LEN($H194))=$H194))</f>
        <v>0</v>
      </c>
      <c r="L194" s="104">
        <f>SUMPRODUCT('[1]表九之二（需明确收支对象级次的录入表）'!I$7:I$9*(LEFT('[1]表九之二（需明确收支对象级次的录入表）'!$B$7:$B$9,LEN($H194))=$H194))+SUMPRODUCT('[1]表九之三（其它收支录入表）'!F$6:F$282*(LEFT('[1]表九之三（其它收支录入表）'!$B$6:$B$282,LEN($H194))=$H194))</f>
        <v>0</v>
      </c>
      <c r="M194" s="108" t="str">
        <f t="shared" si="10"/>
        <v/>
      </c>
      <c r="N194" s="108" t="str">
        <f t="shared" si="11"/>
        <v/>
      </c>
    </row>
    <row r="195" s="86" customFormat="1" ht="17.1" customHeight="1" spans="1:14">
      <c r="A195" s="100"/>
      <c r="B195" s="100"/>
      <c r="C195" s="102"/>
      <c r="D195" s="104"/>
      <c r="E195" s="104"/>
      <c r="F195" s="106"/>
      <c r="G195" s="106"/>
      <c r="H195" s="100" t="s">
        <v>1773</v>
      </c>
      <c r="I195" s="100" t="s">
        <v>1774</v>
      </c>
      <c r="J195" s="102">
        <f>SUMPRODUCT('[1]表九之二（需明确收支对象级次的录入表）'!D$7:D$9*(LEFT('[1]表九之二（需明确收支对象级次的录入表）'!$B$7:$B$9,LEN($H195))=$H195))+SUMPRODUCT('[1]表九之三（其它收支录入表）'!D$6:D$282*(LEFT('[1]表九之三（其它收支录入表）'!$B$6:$B$282,LEN($H195))=$H195))</f>
        <v>0</v>
      </c>
      <c r="K195" s="104">
        <f>SUMPRODUCT('[1]表九之二（需明确收支对象级次的录入表）'!E$7:E$9*(LEFT('[1]表九之二（需明确收支对象级次的录入表）'!$B$7:$B$9,LEN($H195))=$H195))+SUMPRODUCT('[1]表九之三（其它收支录入表）'!E$6:E$282*(LEFT('[1]表九之三（其它收支录入表）'!$B$6:$B$282,LEN($H195))=$H195))</f>
        <v>0</v>
      </c>
      <c r="L195" s="104">
        <f>SUMPRODUCT('[1]表九之二（需明确收支对象级次的录入表）'!I$7:I$9*(LEFT('[1]表九之二（需明确收支对象级次的录入表）'!$B$7:$B$9,LEN($H195))=$H195))+SUMPRODUCT('[1]表九之三（其它收支录入表）'!F$6:F$282*(LEFT('[1]表九之三（其它收支录入表）'!$B$6:$B$282,LEN($H195))=$H195))</f>
        <v>0</v>
      </c>
      <c r="M195" s="108" t="str">
        <f t="shared" si="10"/>
        <v/>
      </c>
      <c r="N195" s="108" t="str">
        <f t="shared" si="11"/>
        <v/>
      </c>
    </row>
    <row r="196" s="86" customFormat="1" ht="17.1" customHeight="1" spans="1:14">
      <c r="A196" s="100"/>
      <c r="B196" s="100"/>
      <c r="C196" s="102"/>
      <c r="D196" s="104"/>
      <c r="E196" s="104"/>
      <c r="F196" s="106"/>
      <c r="G196" s="106"/>
      <c r="H196" s="100" t="s">
        <v>1775</v>
      </c>
      <c r="I196" s="100" t="s">
        <v>1776</v>
      </c>
      <c r="J196" s="102">
        <f>SUMPRODUCT('[1]表九之二（需明确收支对象级次的录入表）'!D$7:D$9*(LEFT('[1]表九之二（需明确收支对象级次的录入表）'!$B$7:$B$9,LEN($H196))=$H196))+SUMPRODUCT('[1]表九之三（其它收支录入表）'!D$6:D$282*(LEFT('[1]表九之三（其它收支录入表）'!$B$6:$B$282,LEN($H196))=$H196))</f>
        <v>0</v>
      </c>
      <c r="K196" s="104">
        <f>SUMPRODUCT('[1]表九之二（需明确收支对象级次的录入表）'!E$7:E$9*(LEFT('[1]表九之二（需明确收支对象级次的录入表）'!$B$7:$B$9,LEN($H196))=$H196))+SUMPRODUCT('[1]表九之三（其它收支录入表）'!E$6:E$282*(LEFT('[1]表九之三（其它收支录入表）'!$B$6:$B$282,LEN($H196))=$H196))</f>
        <v>0</v>
      </c>
      <c r="L196" s="104">
        <f>SUMPRODUCT('[1]表九之二（需明确收支对象级次的录入表）'!I$7:I$9*(LEFT('[1]表九之二（需明确收支对象级次的录入表）'!$B$7:$B$9,LEN($H196))=$H196))+SUMPRODUCT('[1]表九之三（其它收支录入表）'!F$6:F$282*(LEFT('[1]表九之三（其它收支录入表）'!$B$6:$B$282,LEN($H196))=$H196))</f>
        <v>0</v>
      </c>
      <c r="M196" s="108" t="str">
        <f t="shared" si="10"/>
        <v/>
      </c>
      <c r="N196" s="108" t="str">
        <f t="shared" si="11"/>
        <v/>
      </c>
    </row>
    <row r="197" s="86" customFormat="1" ht="17.1" customHeight="1" spans="1:14">
      <c r="A197" s="100"/>
      <c r="B197" s="100"/>
      <c r="C197" s="102"/>
      <c r="D197" s="104"/>
      <c r="E197" s="104"/>
      <c r="F197" s="106"/>
      <c r="G197" s="106"/>
      <c r="H197" s="100" t="s">
        <v>1777</v>
      </c>
      <c r="I197" s="100" t="s">
        <v>1778</v>
      </c>
      <c r="J197" s="102">
        <f>SUMPRODUCT('[1]表九之二（需明确收支对象级次的录入表）'!D$7:D$9*(LEFT('[1]表九之二（需明确收支对象级次的录入表）'!$B$7:$B$9,LEN($H197))=$H197))+SUMPRODUCT('[1]表九之三（其它收支录入表）'!D$6:D$282*(LEFT('[1]表九之三（其它收支录入表）'!$B$6:$B$282,LEN($H197))=$H197))</f>
        <v>0</v>
      </c>
      <c r="K197" s="104">
        <f>SUMPRODUCT('[1]表九之二（需明确收支对象级次的录入表）'!E$7:E$9*(LEFT('[1]表九之二（需明确收支对象级次的录入表）'!$B$7:$B$9,LEN($H197))=$H197))+SUMPRODUCT('[1]表九之三（其它收支录入表）'!E$6:E$282*(LEFT('[1]表九之三（其它收支录入表）'!$B$6:$B$282,LEN($H197))=$H197))</f>
        <v>0</v>
      </c>
      <c r="L197" s="104">
        <f>SUMPRODUCT('[1]表九之二（需明确收支对象级次的录入表）'!I$7:I$9*(LEFT('[1]表九之二（需明确收支对象级次的录入表）'!$B$7:$B$9,LEN($H197))=$H197))+SUMPRODUCT('[1]表九之三（其它收支录入表）'!F$6:F$282*(LEFT('[1]表九之三（其它收支录入表）'!$B$6:$B$282,LEN($H197))=$H197))</f>
        <v>0</v>
      </c>
      <c r="M197" s="108" t="str">
        <f t="shared" si="10"/>
        <v/>
      </c>
      <c r="N197" s="108" t="str">
        <f t="shared" si="11"/>
        <v/>
      </c>
    </row>
    <row r="198" s="86" customFormat="1" ht="17.1" customHeight="1" spans="1:14">
      <c r="A198" s="100"/>
      <c r="B198" s="100"/>
      <c r="C198" s="102"/>
      <c r="D198" s="104"/>
      <c r="E198" s="104"/>
      <c r="F198" s="106"/>
      <c r="G198" s="106"/>
      <c r="H198" s="100" t="s">
        <v>1779</v>
      </c>
      <c r="I198" s="100" t="s">
        <v>1780</v>
      </c>
      <c r="J198" s="102">
        <f>SUMPRODUCT('[1]表九之二（需明确收支对象级次的录入表）'!D$7:D$9*(LEFT('[1]表九之二（需明确收支对象级次的录入表）'!$B$7:$B$9,LEN($H198))=$H198))+SUMPRODUCT('[1]表九之三（其它收支录入表）'!D$6:D$282*(LEFT('[1]表九之三（其它收支录入表）'!$B$6:$B$282,LEN($H198))=$H198))</f>
        <v>0</v>
      </c>
      <c r="K198" s="104">
        <f>SUMPRODUCT('[1]表九之二（需明确收支对象级次的录入表）'!E$7:E$9*(LEFT('[1]表九之二（需明确收支对象级次的录入表）'!$B$7:$B$9,LEN($H198))=$H198))+SUMPRODUCT('[1]表九之三（其它收支录入表）'!E$6:E$282*(LEFT('[1]表九之三（其它收支录入表）'!$B$6:$B$282,LEN($H198))=$H198))</f>
        <v>0</v>
      </c>
      <c r="L198" s="104">
        <f>SUMPRODUCT('[1]表九之二（需明确收支对象级次的录入表）'!I$7:I$9*(LEFT('[1]表九之二（需明确收支对象级次的录入表）'!$B$7:$B$9,LEN($H198))=$H198))+SUMPRODUCT('[1]表九之三（其它收支录入表）'!F$6:F$282*(LEFT('[1]表九之三（其它收支录入表）'!$B$6:$B$282,LEN($H198))=$H198))</f>
        <v>0</v>
      </c>
      <c r="M198" s="108" t="str">
        <f t="shared" si="10"/>
        <v/>
      </c>
      <c r="N198" s="108" t="str">
        <f t="shared" si="11"/>
        <v/>
      </c>
    </row>
    <row r="199" s="86" customFormat="1" ht="17.1" customHeight="1" spans="1:14">
      <c r="A199" s="100"/>
      <c r="B199" s="100"/>
      <c r="C199" s="102"/>
      <c r="D199" s="104"/>
      <c r="E199" s="104"/>
      <c r="F199" s="106"/>
      <c r="G199" s="106"/>
      <c r="H199" s="100" t="s">
        <v>1781</v>
      </c>
      <c r="I199" s="100" t="s">
        <v>1782</v>
      </c>
      <c r="J199" s="102">
        <f>SUMPRODUCT('[1]表九之二（需明确收支对象级次的录入表）'!D$7:D$9*(LEFT('[1]表九之二（需明确收支对象级次的录入表）'!$B$7:$B$9,LEN($H199))=$H199))+SUMPRODUCT('[1]表九之三（其它收支录入表）'!D$6:D$282*(LEFT('[1]表九之三（其它收支录入表）'!$B$6:$B$282,LEN($H199))=$H199))</f>
        <v>0</v>
      </c>
      <c r="K199" s="104">
        <f>SUMPRODUCT('[1]表九之二（需明确收支对象级次的录入表）'!E$7:E$9*(LEFT('[1]表九之二（需明确收支对象级次的录入表）'!$B$7:$B$9,LEN($H199))=$H199))+SUMPRODUCT('[1]表九之三（其它收支录入表）'!E$6:E$282*(LEFT('[1]表九之三（其它收支录入表）'!$B$6:$B$282,LEN($H199))=$H199))</f>
        <v>0</v>
      </c>
      <c r="L199" s="104">
        <f>SUMPRODUCT('[1]表九之二（需明确收支对象级次的录入表）'!I$7:I$9*(LEFT('[1]表九之二（需明确收支对象级次的录入表）'!$B$7:$B$9,LEN($H199))=$H199))+SUMPRODUCT('[1]表九之三（其它收支录入表）'!F$6:F$282*(LEFT('[1]表九之三（其它收支录入表）'!$B$6:$B$282,LEN($H199))=$H199))</f>
        <v>0</v>
      </c>
      <c r="M199" s="108" t="str">
        <f t="shared" ref="M199:M262" si="12">IFERROR($L199/J199,"")</f>
        <v/>
      </c>
      <c r="N199" s="108" t="str">
        <f t="shared" ref="N199:N262" si="13">IFERROR($L199/K199,"")</f>
        <v/>
      </c>
    </row>
    <row r="200" s="86" customFormat="1" ht="17.1" customHeight="1" spans="1:14">
      <c r="A200" s="100"/>
      <c r="B200" s="100"/>
      <c r="C200" s="102"/>
      <c r="D200" s="104"/>
      <c r="E200" s="104"/>
      <c r="F200" s="106"/>
      <c r="G200" s="106"/>
      <c r="H200" s="100" t="s">
        <v>1783</v>
      </c>
      <c r="I200" s="100" t="s">
        <v>1784</v>
      </c>
      <c r="J200" s="102">
        <f>SUMPRODUCT('[1]表九之二（需明确收支对象级次的录入表）'!D$7:D$9*(LEFT('[1]表九之二（需明确收支对象级次的录入表）'!$B$7:$B$9,LEN($H200))=$H200))+SUMPRODUCT('[1]表九之三（其它收支录入表）'!D$6:D$282*(LEFT('[1]表九之三（其它收支录入表）'!$B$6:$B$282,LEN($H200))=$H200))</f>
        <v>0</v>
      </c>
      <c r="K200" s="104">
        <f>SUMPRODUCT('[1]表九之二（需明确收支对象级次的录入表）'!E$7:E$9*(LEFT('[1]表九之二（需明确收支对象级次的录入表）'!$B$7:$B$9,LEN($H200))=$H200))+SUMPRODUCT('[1]表九之三（其它收支录入表）'!E$6:E$282*(LEFT('[1]表九之三（其它收支录入表）'!$B$6:$B$282,LEN($H200))=$H200))</f>
        <v>0</v>
      </c>
      <c r="L200" s="104">
        <f>SUMPRODUCT('[1]表九之二（需明确收支对象级次的录入表）'!I$7:I$9*(LEFT('[1]表九之二（需明确收支对象级次的录入表）'!$B$7:$B$9,LEN($H200))=$H200))+SUMPRODUCT('[1]表九之三（其它收支录入表）'!F$6:F$282*(LEFT('[1]表九之三（其它收支录入表）'!$B$6:$B$282,LEN($H200))=$H200))</f>
        <v>0</v>
      </c>
      <c r="M200" s="108" t="str">
        <f t="shared" si="12"/>
        <v/>
      </c>
      <c r="N200" s="108" t="str">
        <f t="shared" si="13"/>
        <v/>
      </c>
    </row>
    <row r="201" s="86" customFormat="1" ht="17.1" customHeight="1" spans="1:14">
      <c r="A201" s="100"/>
      <c r="B201" s="100"/>
      <c r="C201" s="102"/>
      <c r="D201" s="104"/>
      <c r="E201" s="104"/>
      <c r="F201" s="106"/>
      <c r="G201" s="106"/>
      <c r="H201" s="100" t="s">
        <v>1785</v>
      </c>
      <c r="I201" s="100" t="s">
        <v>1786</v>
      </c>
      <c r="J201" s="102">
        <f>SUMPRODUCT('[1]表九之二（需明确收支对象级次的录入表）'!D$7:D$9*(LEFT('[1]表九之二（需明确收支对象级次的录入表）'!$B$7:$B$9,LEN($H201))=$H201))+SUMPRODUCT('[1]表九之三（其它收支录入表）'!D$6:D$282*(LEFT('[1]表九之三（其它收支录入表）'!$B$6:$B$282,LEN($H201))=$H201))</f>
        <v>0</v>
      </c>
      <c r="K201" s="104">
        <f>SUMPRODUCT('[1]表九之二（需明确收支对象级次的录入表）'!E$7:E$9*(LEFT('[1]表九之二（需明确收支对象级次的录入表）'!$B$7:$B$9,LEN($H201))=$H201))+SUMPRODUCT('[1]表九之三（其它收支录入表）'!E$6:E$282*(LEFT('[1]表九之三（其它收支录入表）'!$B$6:$B$282,LEN($H201))=$H201))</f>
        <v>0</v>
      </c>
      <c r="L201" s="104">
        <f>SUMPRODUCT('[1]表九之二（需明确收支对象级次的录入表）'!I$7:I$9*(LEFT('[1]表九之二（需明确收支对象级次的录入表）'!$B$7:$B$9,LEN($H201))=$H201))+SUMPRODUCT('[1]表九之三（其它收支录入表）'!F$6:F$282*(LEFT('[1]表九之三（其它收支录入表）'!$B$6:$B$282,LEN($H201))=$H201))</f>
        <v>0</v>
      </c>
      <c r="M201" s="108" t="str">
        <f t="shared" si="12"/>
        <v/>
      </c>
      <c r="N201" s="108" t="str">
        <f t="shared" si="13"/>
        <v/>
      </c>
    </row>
    <row r="202" s="86" customFormat="1" ht="17.1" customHeight="1" spans="1:14">
      <c r="A202" s="100"/>
      <c r="B202" s="100"/>
      <c r="C202" s="102"/>
      <c r="D202" s="104"/>
      <c r="E202" s="104"/>
      <c r="F202" s="106"/>
      <c r="G202" s="106"/>
      <c r="H202" s="100" t="s">
        <v>1787</v>
      </c>
      <c r="I202" s="100" t="s">
        <v>1788</v>
      </c>
      <c r="J202" s="102">
        <f>SUMPRODUCT('[1]表九之二（需明确收支对象级次的录入表）'!D$7:D$9*(LEFT('[1]表九之二（需明确收支对象级次的录入表）'!$B$7:$B$9,LEN($H202))=$H202))+SUMPRODUCT('[1]表九之三（其它收支录入表）'!D$6:D$282*(LEFT('[1]表九之三（其它收支录入表）'!$B$6:$B$282,LEN($H202))=$H202))</f>
        <v>0</v>
      </c>
      <c r="K202" s="104">
        <f>SUMPRODUCT('[1]表九之二（需明确收支对象级次的录入表）'!E$7:E$9*(LEFT('[1]表九之二（需明确收支对象级次的录入表）'!$B$7:$B$9,LEN($H202))=$H202))+SUMPRODUCT('[1]表九之三（其它收支录入表）'!E$6:E$282*(LEFT('[1]表九之三（其它收支录入表）'!$B$6:$B$282,LEN($H202))=$H202))</f>
        <v>0</v>
      </c>
      <c r="L202" s="104">
        <f>SUMPRODUCT('[1]表九之二（需明确收支对象级次的录入表）'!I$7:I$9*(LEFT('[1]表九之二（需明确收支对象级次的录入表）'!$B$7:$B$9,LEN($H202))=$H202))+SUMPRODUCT('[1]表九之三（其它收支录入表）'!F$6:F$282*(LEFT('[1]表九之三（其它收支录入表）'!$B$6:$B$282,LEN($H202))=$H202))</f>
        <v>0</v>
      </c>
      <c r="M202" s="108" t="str">
        <f t="shared" si="12"/>
        <v/>
      </c>
      <c r="N202" s="108" t="str">
        <f t="shared" si="13"/>
        <v/>
      </c>
    </row>
    <row r="203" s="86" customFormat="1" ht="17.1" customHeight="1" spans="1:14">
      <c r="A203" s="100"/>
      <c r="B203" s="100"/>
      <c r="C203" s="102"/>
      <c r="D203" s="104"/>
      <c r="E203" s="104"/>
      <c r="F203" s="106"/>
      <c r="G203" s="106"/>
      <c r="H203" s="250" t="s">
        <v>1789</v>
      </c>
      <c r="I203" s="105" t="s">
        <v>1790</v>
      </c>
      <c r="J203" s="102">
        <f>SUMPRODUCT('[1]表九之二（需明确收支对象级次的录入表）'!D$7:D$9*(LEFT('[1]表九之二（需明确收支对象级次的录入表）'!$B$7:$B$9,LEN($H203))=$H203))+SUMPRODUCT('[1]表九之三（其它收支录入表）'!D$6:D$282*(LEFT('[1]表九之三（其它收支录入表）'!$B$6:$B$282,LEN($H203))=$H203))</f>
        <v>0</v>
      </c>
      <c r="K203" s="104">
        <f>SUMPRODUCT('[1]表九之二（需明确收支对象级次的录入表）'!E$7:E$9*(LEFT('[1]表九之二（需明确收支对象级次的录入表）'!$B$7:$B$9,LEN($H203))=$H203))+SUMPRODUCT('[1]表九之三（其它收支录入表）'!E$6:E$282*(LEFT('[1]表九之三（其它收支录入表）'!$B$6:$B$282,LEN($H203))=$H203))</f>
        <v>0</v>
      </c>
      <c r="L203" s="104">
        <f>SUMPRODUCT('[1]表九之二（需明确收支对象级次的录入表）'!I$7:I$9*(LEFT('[1]表九之二（需明确收支对象级次的录入表）'!$B$7:$B$9,LEN($H203))=$H203))+SUMPRODUCT('[1]表九之三（其它收支录入表）'!F$6:F$282*(LEFT('[1]表九之三（其它收支录入表）'!$B$6:$B$282,LEN($H203))=$H203))</f>
        <v>0</v>
      </c>
      <c r="M203" s="108" t="str">
        <f t="shared" si="12"/>
        <v/>
      </c>
      <c r="N203" s="108" t="str">
        <f t="shared" si="13"/>
        <v/>
      </c>
    </row>
    <row r="204" s="86" customFormat="1" ht="17.1" customHeight="1" spans="1:14">
      <c r="A204" s="100"/>
      <c r="B204" s="100"/>
      <c r="C204" s="102"/>
      <c r="D204" s="104"/>
      <c r="E204" s="104"/>
      <c r="F204" s="106"/>
      <c r="G204" s="106"/>
      <c r="H204" s="100" t="s">
        <v>1791</v>
      </c>
      <c r="I204" s="100" t="s">
        <v>1792</v>
      </c>
      <c r="J204" s="102">
        <f>SUMPRODUCT('[1]表九之二（需明确收支对象级次的录入表）'!D$7:D$9*(LEFT('[1]表九之二（需明确收支对象级次的录入表）'!$B$7:$B$9,LEN($H204))=$H204))+SUMPRODUCT('[1]表九之三（其它收支录入表）'!D$6:D$282*(LEFT('[1]表九之三（其它收支录入表）'!$B$6:$B$282,LEN($H204))=$H204))</f>
        <v>318</v>
      </c>
      <c r="K204" s="102">
        <f>SUMPRODUCT('[1]表九之二（需明确收支对象级次的录入表）'!E$7:E$9*(LEFT('[1]表九之二（需明确收支对象级次的录入表）'!$B$7:$B$9,LEN($H204))=$H204))+SUMPRODUCT('[1]表九之三（其它收支录入表）'!E$6:E$282*(LEFT('[1]表九之三（其它收支录入表）'!$B$6:$B$282,LEN($H204))=$H204))</f>
        <v>369</v>
      </c>
      <c r="L204" s="102">
        <f>SUMPRODUCT('[1]表九之二（需明确收支对象级次的录入表）'!I$7:I$9*(LEFT('[1]表九之二（需明确收支对象级次的录入表）'!$B$7:$B$9,LEN($H204))=$H204))+SUMPRODUCT('[1]表九之三（其它收支录入表）'!F$6:F$282*(LEFT('[1]表九之三（其它收支录入表）'!$B$6:$B$282,LEN($H204))=$H204))</f>
        <v>390</v>
      </c>
      <c r="M204" s="108">
        <f t="shared" si="12"/>
        <v>1.22641509433962</v>
      </c>
      <c r="N204" s="108">
        <f t="shared" si="13"/>
        <v>1.05691056910569</v>
      </c>
    </row>
    <row r="205" s="86" customFormat="1" ht="17.1" customHeight="1" spans="1:14">
      <c r="A205" s="100"/>
      <c r="B205" s="100"/>
      <c r="C205" s="102"/>
      <c r="D205" s="104"/>
      <c r="E205" s="104"/>
      <c r="F205" s="106"/>
      <c r="G205" s="106"/>
      <c r="H205" s="100" t="s">
        <v>1793</v>
      </c>
      <c r="I205" s="100" t="s">
        <v>1794</v>
      </c>
      <c r="J205" s="102">
        <f>SUMPRODUCT('[1]表九之二（需明确收支对象级次的录入表）'!D$7:D$9*(LEFT('[1]表九之二（需明确收支对象级次的录入表）'!$B$7:$B$9,LEN($H205))=$H205))+SUMPRODUCT('[1]表九之三（其它收支录入表）'!D$6:D$282*(LEFT('[1]表九之三（其它收支录入表）'!$B$6:$B$282,LEN($H205))=$H205))</f>
        <v>0</v>
      </c>
      <c r="K205" s="104">
        <f>SUMPRODUCT('[1]表九之二（需明确收支对象级次的录入表）'!E$7:E$9*(LEFT('[1]表九之二（需明确收支对象级次的录入表）'!$B$7:$B$9,LEN($H205))=$H205))+SUMPRODUCT('[1]表九之三（其它收支录入表）'!E$6:E$282*(LEFT('[1]表九之三（其它收支录入表）'!$B$6:$B$282,LEN($H205))=$H205))</f>
        <v>0</v>
      </c>
      <c r="L205" s="104">
        <f>SUMPRODUCT('[1]表九之二（需明确收支对象级次的录入表）'!I$7:I$9*(LEFT('[1]表九之二（需明确收支对象级次的录入表）'!$B$7:$B$9,LEN($H205))=$H205))+SUMPRODUCT('[1]表九之三（其它收支录入表）'!F$6:F$282*(LEFT('[1]表九之三（其它收支录入表）'!$B$6:$B$282,LEN($H205))=$H205))</f>
        <v>0</v>
      </c>
      <c r="M205" s="108" t="str">
        <f t="shared" si="12"/>
        <v/>
      </c>
      <c r="N205" s="108" t="str">
        <f t="shared" si="13"/>
        <v/>
      </c>
    </row>
    <row r="206" s="86" customFormat="1" ht="17.1" customHeight="1" spans="1:14">
      <c r="A206" s="100"/>
      <c r="B206" s="100"/>
      <c r="C206" s="102"/>
      <c r="D206" s="104"/>
      <c r="E206" s="104"/>
      <c r="F206" s="106"/>
      <c r="G206" s="106"/>
      <c r="H206" s="100" t="s">
        <v>1795</v>
      </c>
      <c r="I206" s="100" t="s">
        <v>1796</v>
      </c>
      <c r="J206" s="102">
        <f>SUMPRODUCT('[1]表九之二（需明确收支对象级次的录入表）'!D$7:D$9*(LEFT('[1]表九之二（需明确收支对象级次的录入表）'!$B$7:$B$9,LEN($H206))=$H206))+SUMPRODUCT('[1]表九之三（其它收支录入表）'!D$6:D$282*(LEFT('[1]表九之三（其它收支录入表）'!$B$6:$B$282,LEN($H206))=$H206))</f>
        <v>145</v>
      </c>
      <c r="K206" s="104">
        <f>SUMPRODUCT('[1]表九之二（需明确收支对象级次的录入表）'!E$7:E$9*(LEFT('[1]表九之二（需明确收支对象级次的录入表）'!$B$7:$B$9,LEN($H206))=$H206))+SUMPRODUCT('[1]表九之三（其它收支录入表）'!E$6:E$282*(LEFT('[1]表九之三（其它收支录入表）'!$B$6:$B$282,LEN($H206))=$H206))</f>
        <v>197</v>
      </c>
      <c r="L206" s="104">
        <f>SUMPRODUCT('[1]表九之二（需明确收支对象级次的录入表）'!I$7:I$9*(LEFT('[1]表九之二（需明确收支对象级次的录入表）'!$B$7:$B$9,LEN($H206))=$H206))+SUMPRODUCT('[1]表九之三（其它收支录入表）'!F$6:F$282*(LEFT('[1]表九之三（其它收支录入表）'!$B$6:$B$282,LEN($H206))=$H206))</f>
        <v>266</v>
      </c>
      <c r="M206" s="108">
        <f t="shared" si="12"/>
        <v>1.83448275862069</v>
      </c>
      <c r="N206" s="108">
        <f t="shared" si="13"/>
        <v>1.3502538071066</v>
      </c>
    </row>
    <row r="207" s="86" customFormat="1" ht="17.1" customHeight="1" spans="1:14">
      <c r="A207" s="100"/>
      <c r="B207" s="100"/>
      <c r="C207" s="102"/>
      <c r="D207" s="104"/>
      <c r="E207" s="104"/>
      <c r="F207" s="106"/>
      <c r="G207" s="106"/>
      <c r="H207" s="100" t="s">
        <v>1797</v>
      </c>
      <c r="I207" s="100" t="s">
        <v>1798</v>
      </c>
      <c r="J207" s="102">
        <f>SUMPRODUCT('[1]表九之二（需明确收支对象级次的录入表）'!D$7:D$9*(LEFT('[1]表九之二（需明确收支对象级次的录入表）'!$B$7:$B$9,LEN($H207))=$H207))+SUMPRODUCT('[1]表九之三（其它收支录入表）'!D$6:D$282*(LEFT('[1]表九之三（其它收支录入表）'!$B$6:$B$282,LEN($H207))=$H207))</f>
        <v>120</v>
      </c>
      <c r="K207" s="104">
        <f>SUMPRODUCT('[1]表九之二（需明确收支对象级次的录入表）'!E$7:E$9*(LEFT('[1]表九之二（需明确收支对象级次的录入表）'!$B$7:$B$9,LEN($H207))=$H207))+SUMPRODUCT('[1]表九之三（其它收支录入表）'!E$6:E$282*(LEFT('[1]表九之三（其它收支录入表）'!$B$6:$B$282,LEN($H207))=$H207))</f>
        <v>119</v>
      </c>
      <c r="L207" s="104">
        <f>SUMPRODUCT('[1]表九之二（需明确收支对象级次的录入表）'!I$7:I$9*(LEFT('[1]表九之二（需明确收支对象级次的录入表）'!$B$7:$B$9,LEN($H207))=$H207))+SUMPRODUCT('[1]表九之三（其它收支录入表）'!F$6:F$282*(LEFT('[1]表九之三（其它收支录入表）'!$B$6:$B$282,LEN($H207))=$H207))</f>
        <v>4</v>
      </c>
      <c r="M207" s="108">
        <f t="shared" si="12"/>
        <v>0.0333333333333333</v>
      </c>
      <c r="N207" s="108">
        <f t="shared" si="13"/>
        <v>0.0336134453781513</v>
      </c>
    </row>
    <row r="208" s="86" customFormat="1" ht="17.1" customHeight="1" spans="1:14">
      <c r="A208" s="100"/>
      <c r="B208" s="100"/>
      <c r="C208" s="102"/>
      <c r="D208" s="104"/>
      <c r="E208" s="104"/>
      <c r="F208" s="106"/>
      <c r="G208" s="106"/>
      <c r="H208" s="100" t="s">
        <v>1799</v>
      </c>
      <c r="I208" s="100" t="s">
        <v>1800</v>
      </c>
      <c r="J208" s="102">
        <f>SUMPRODUCT('[1]表九之二（需明确收支对象级次的录入表）'!D$7:D$9*(LEFT('[1]表九之二（需明确收支对象级次的录入表）'!$B$7:$B$9,LEN($H208))=$H208))+SUMPRODUCT('[1]表九之三（其它收支录入表）'!D$6:D$282*(LEFT('[1]表九之三（其它收支录入表）'!$B$6:$B$282,LEN($H208))=$H208))</f>
        <v>0</v>
      </c>
      <c r="K208" s="104">
        <f>SUMPRODUCT('[1]表九之二（需明确收支对象级次的录入表）'!E$7:E$9*(LEFT('[1]表九之二（需明确收支对象级次的录入表）'!$B$7:$B$9,LEN($H208))=$H208))+SUMPRODUCT('[1]表九之三（其它收支录入表）'!E$6:E$282*(LEFT('[1]表九之三（其它收支录入表）'!$B$6:$B$282,LEN($H208))=$H208))</f>
        <v>0</v>
      </c>
      <c r="L208" s="104">
        <f>SUMPRODUCT('[1]表九之二（需明确收支对象级次的录入表）'!I$7:I$9*(LEFT('[1]表九之二（需明确收支对象级次的录入表）'!$B$7:$B$9,LEN($H208))=$H208))+SUMPRODUCT('[1]表九之三（其它收支录入表）'!F$6:F$282*(LEFT('[1]表九之三（其它收支录入表）'!$B$6:$B$282,LEN($H208))=$H208))</f>
        <v>0</v>
      </c>
      <c r="M208" s="108" t="str">
        <f t="shared" si="12"/>
        <v/>
      </c>
      <c r="N208" s="108" t="str">
        <f t="shared" si="13"/>
        <v/>
      </c>
    </row>
    <row r="209" s="86" customFormat="1" ht="17.1" customHeight="1" spans="1:14">
      <c r="A209" s="100"/>
      <c r="B209" s="100"/>
      <c r="C209" s="102"/>
      <c r="D209" s="104"/>
      <c r="E209" s="104"/>
      <c r="F209" s="106"/>
      <c r="G209" s="106"/>
      <c r="H209" s="100" t="s">
        <v>1801</v>
      </c>
      <c r="I209" s="100" t="s">
        <v>1802</v>
      </c>
      <c r="J209" s="102">
        <f>SUMPRODUCT('[1]表九之二（需明确收支对象级次的录入表）'!D$7:D$9*(LEFT('[1]表九之二（需明确收支对象级次的录入表）'!$B$7:$B$9,LEN($H209))=$H209))+SUMPRODUCT('[1]表九之三（其它收支录入表）'!D$6:D$282*(LEFT('[1]表九之三（其它收支录入表）'!$B$6:$B$282,LEN($H209))=$H209))</f>
        <v>0</v>
      </c>
      <c r="K209" s="104">
        <f>SUMPRODUCT('[1]表九之二（需明确收支对象级次的录入表）'!E$7:E$9*(LEFT('[1]表九之二（需明确收支对象级次的录入表）'!$B$7:$B$9,LEN($H209))=$H209))+SUMPRODUCT('[1]表九之三（其它收支录入表）'!E$6:E$282*(LEFT('[1]表九之三（其它收支录入表）'!$B$6:$B$282,LEN($H209))=$H209))</f>
        <v>0</v>
      </c>
      <c r="L209" s="104">
        <f>SUMPRODUCT('[1]表九之二（需明确收支对象级次的录入表）'!I$7:I$9*(LEFT('[1]表九之二（需明确收支对象级次的录入表）'!$B$7:$B$9,LEN($H209))=$H209))+SUMPRODUCT('[1]表九之三（其它收支录入表）'!F$6:F$282*(LEFT('[1]表九之三（其它收支录入表）'!$B$6:$B$282,LEN($H209))=$H209))</f>
        <v>0</v>
      </c>
      <c r="M209" s="108" t="str">
        <f t="shared" si="12"/>
        <v/>
      </c>
      <c r="N209" s="108" t="str">
        <f t="shared" si="13"/>
        <v/>
      </c>
    </row>
    <row r="210" s="86" customFormat="1" ht="17.1" customHeight="1" spans="1:14">
      <c r="A210" s="100"/>
      <c r="B210" s="100"/>
      <c r="C210" s="102"/>
      <c r="D210" s="104"/>
      <c r="E210" s="104"/>
      <c r="F210" s="106"/>
      <c r="G210" s="106"/>
      <c r="H210" s="100" t="s">
        <v>1803</v>
      </c>
      <c r="I210" s="100" t="s">
        <v>1804</v>
      </c>
      <c r="J210" s="102">
        <f>SUMPRODUCT('[1]表九之二（需明确收支对象级次的录入表）'!D$7:D$9*(LEFT('[1]表九之二（需明确收支对象级次的录入表）'!$B$7:$B$9,LEN($H210))=$H210))+SUMPRODUCT('[1]表九之三（其它收支录入表）'!D$6:D$282*(LEFT('[1]表九之三（其它收支录入表）'!$B$6:$B$282,LEN($H210))=$H210))</f>
        <v>53</v>
      </c>
      <c r="K210" s="104">
        <f>SUMPRODUCT('[1]表九之二（需明确收支对象级次的录入表）'!E$7:E$9*(LEFT('[1]表九之二（需明确收支对象级次的录入表）'!$B$7:$B$9,LEN($H210))=$H210))+SUMPRODUCT('[1]表九之三（其它收支录入表）'!E$6:E$282*(LEFT('[1]表九之三（其它收支录入表）'!$B$6:$B$282,LEN($H210))=$H210))</f>
        <v>53</v>
      </c>
      <c r="L210" s="104">
        <f>SUMPRODUCT('[1]表九之二（需明确收支对象级次的录入表）'!I$7:I$9*(LEFT('[1]表九之二（需明确收支对象级次的录入表）'!$B$7:$B$9,LEN($H210))=$H210))+SUMPRODUCT('[1]表九之三（其它收支录入表）'!F$6:F$282*(LEFT('[1]表九之三（其它收支录入表）'!$B$6:$B$282,LEN($H210))=$H210))</f>
        <v>120</v>
      </c>
      <c r="M210" s="108">
        <f t="shared" si="12"/>
        <v>2.26415094339623</v>
      </c>
      <c r="N210" s="108">
        <f t="shared" si="13"/>
        <v>2.26415094339623</v>
      </c>
    </row>
    <row r="211" s="86" customFormat="1" ht="17.1" customHeight="1" spans="1:14">
      <c r="A211" s="100"/>
      <c r="B211" s="100"/>
      <c r="C211" s="102"/>
      <c r="D211" s="104"/>
      <c r="E211" s="104"/>
      <c r="F211" s="106"/>
      <c r="G211" s="106"/>
      <c r="H211" s="100" t="s">
        <v>1805</v>
      </c>
      <c r="I211" s="100" t="s">
        <v>1806</v>
      </c>
      <c r="J211" s="102">
        <f>SUMPRODUCT('[1]表九之二（需明确收支对象级次的录入表）'!D$7:D$9*(LEFT('[1]表九之二（需明确收支对象级次的录入表）'!$B$7:$B$9,LEN($H211))=$H211))+SUMPRODUCT('[1]表九之三（其它收支录入表）'!D$6:D$282*(LEFT('[1]表九之三（其它收支录入表）'!$B$6:$B$282,LEN($H211))=$H211))</f>
        <v>0</v>
      </c>
      <c r="K211" s="104">
        <f>SUMPRODUCT('[1]表九之二（需明确收支对象级次的录入表）'!E$7:E$9*(LEFT('[1]表九之二（需明确收支对象级次的录入表）'!$B$7:$B$9,LEN($H211))=$H211))+SUMPRODUCT('[1]表九之三（其它收支录入表）'!E$6:E$282*(LEFT('[1]表九之三（其它收支录入表）'!$B$6:$B$282,LEN($H211))=$H211))</f>
        <v>0</v>
      </c>
      <c r="L211" s="104">
        <f>SUMPRODUCT('[1]表九之二（需明确收支对象级次的录入表）'!I$7:I$9*(LEFT('[1]表九之二（需明确收支对象级次的录入表）'!$B$7:$B$9,LEN($H211))=$H211))+SUMPRODUCT('[1]表九之三（其它收支录入表）'!F$6:F$282*(LEFT('[1]表九之三（其它收支录入表）'!$B$6:$B$282,LEN($H211))=$H211))</f>
        <v>0</v>
      </c>
      <c r="M211" s="108" t="str">
        <f t="shared" si="12"/>
        <v/>
      </c>
      <c r="N211" s="108" t="str">
        <f t="shared" si="13"/>
        <v/>
      </c>
    </row>
    <row r="212" s="86" customFormat="1" ht="17.1" customHeight="1" spans="1:14">
      <c r="A212" s="100"/>
      <c r="B212" s="100"/>
      <c r="C212" s="102"/>
      <c r="D212" s="104"/>
      <c r="E212" s="104"/>
      <c r="F212" s="106"/>
      <c r="G212" s="106"/>
      <c r="H212" s="100" t="s">
        <v>1807</v>
      </c>
      <c r="I212" s="100" t="s">
        <v>1808</v>
      </c>
      <c r="J212" s="102">
        <f>SUMPRODUCT('[1]表九之二（需明确收支对象级次的录入表）'!D$7:D$9*(LEFT('[1]表九之二（需明确收支对象级次的录入表）'!$B$7:$B$9,LEN($H212))=$H212))+SUMPRODUCT('[1]表九之三（其它收支录入表）'!D$6:D$282*(LEFT('[1]表九之三（其它收支录入表）'!$B$6:$B$282,LEN($H212))=$H212))</f>
        <v>0</v>
      </c>
      <c r="K212" s="104">
        <f>SUMPRODUCT('[1]表九之二（需明确收支对象级次的录入表）'!E$7:E$9*(LEFT('[1]表九之二（需明确收支对象级次的录入表）'!$B$7:$B$9,LEN($H212))=$H212))+SUMPRODUCT('[1]表九之三（其它收支录入表）'!E$6:E$282*(LEFT('[1]表九之三（其它收支录入表）'!$B$6:$B$282,LEN($H212))=$H212))</f>
        <v>0</v>
      </c>
      <c r="L212" s="104">
        <f>SUMPRODUCT('[1]表九之二（需明确收支对象级次的录入表）'!I$7:I$9*(LEFT('[1]表九之二（需明确收支对象级次的录入表）'!$B$7:$B$9,LEN($H212))=$H212))+SUMPRODUCT('[1]表九之三（其它收支录入表）'!F$6:F$282*(LEFT('[1]表九之三（其它收支录入表）'!$B$6:$B$282,LEN($H212))=$H212))</f>
        <v>0</v>
      </c>
      <c r="M212" s="108" t="str">
        <f t="shared" si="12"/>
        <v/>
      </c>
      <c r="N212" s="108" t="str">
        <f t="shared" si="13"/>
        <v/>
      </c>
    </row>
    <row r="213" s="86" customFormat="1" ht="17.1" customHeight="1" spans="1:14">
      <c r="A213" s="100"/>
      <c r="B213" s="100"/>
      <c r="C213" s="102"/>
      <c r="D213" s="104"/>
      <c r="E213" s="104"/>
      <c r="F213" s="106"/>
      <c r="G213" s="106"/>
      <c r="H213" s="100" t="s">
        <v>1809</v>
      </c>
      <c r="I213" s="100" t="s">
        <v>1810</v>
      </c>
      <c r="J213" s="102">
        <f>SUMPRODUCT('[1]表九之二（需明确收支对象级次的录入表）'!D$7:D$9*(LEFT('[1]表九之二（需明确收支对象级次的录入表）'!$B$7:$B$9,LEN($H213))=$H213))+SUMPRODUCT('[1]表九之三（其它收支录入表）'!D$6:D$282*(LEFT('[1]表九之三（其它收支录入表）'!$B$6:$B$282,LEN($H213))=$H213))</f>
        <v>0</v>
      </c>
      <c r="K213" s="104">
        <f>SUMPRODUCT('[1]表九之二（需明确收支对象级次的录入表）'!E$7:E$9*(LEFT('[1]表九之二（需明确收支对象级次的录入表）'!$B$7:$B$9,LEN($H213))=$H213))+SUMPRODUCT('[1]表九之三（其它收支录入表）'!E$6:E$282*(LEFT('[1]表九之三（其它收支录入表）'!$B$6:$B$282,LEN($H213))=$H213))</f>
        <v>0</v>
      </c>
      <c r="L213" s="104">
        <f>SUMPRODUCT('[1]表九之二（需明确收支对象级次的录入表）'!I$7:I$9*(LEFT('[1]表九之二（需明确收支对象级次的录入表）'!$B$7:$B$9,LEN($H213))=$H213))+SUMPRODUCT('[1]表九之三（其它收支录入表）'!F$6:F$282*(LEFT('[1]表九之三（其它收支录入表）'!$B$6:$B$282,LEN($H213))=$H213))</f>
        <v>0</v>
      </c>
      <c r="M213" s="108" t="str">
        <f t="shared" si="12"/>
        <v/>
      </c>
      <c r="N213" s="108" t="str">
        <f t="shared" si="13"/>
        <v/>
      </c>
    </row>
    <row r="214" s="86" customFormat="1" ht="17.1" customHeight="1" spans="1:14">
      <c r="A214" s="100"/>
      <c r="B214" s="100"/>
      <c r="C214" s="102"/>
      <c r="D214" s="104"/>
      <c r="E214" s="104"/>
      <c r="F214" s="106"/>
      <c r="G214" s="106"/>
      <c r="H214" s="100" t="s">
        <v>1811</v>
      </c>
      <c r="I214" s="100" t="s">
        <v>1812</v>
      </c>
      <c r="J214" s="102">
        <f>SUMPRODUCT('[1]表九之二（需明确收支对象级次的录入表）'!D$7:D$9*(LEFT('[1]表九之二（需明确收支对象级次的录入表）'!$B$7:$B$9,LEN($H214))=$H214))+SUMPRODUCT('[1]表九之三（其它收支录入表）'!D$6:D$282*(LEFT('[1]表九之三（其它收支录入表）'!$B$6:$B$282,LEN($H214))=$H214))</f>
        <v>0</v>
      </c>
      <c r="K214" s="104">
        <f>SUMPRODUCT('[1]表九之二（需明确收支对象级次的录入表）'!E$7:E$9*(LEFT('[1]表九之二（需明确收支对象级次的录入表）'!$B$7:$B$9,LEN($H214))=$H214))+SUMPRODUCT('[1]表九之三（其它收支录入表）'!E$6:E$282*(LEFT('[1]表九之三（其它收支录入表）'!$B$6:$B$282,LEN($H214))=$H214))</f>
        <v>0</v>
      </c>
      <c r="L214" s="104">
        <f>SUMPRODUCT('[1]表九之二（需明确收支对象级次的录入表）'!I$7:I$9*(LEFT('[1]表九之二（需明确收支对象级次的录入表）'!$B$7:$B$9,LEN($H214))=$H214))+SUMPRODUCT('[1]表九之三（其它收支录入表）'!F$6:F$282*(LEFT('[1]表九之三（其它收支录入表）'!$B$6:$B$282,LEN($H214))=$H214))</f>
        <v>0</v>
      </c>
      <c r="M214" s="108" t="str">
        <f t="shared" si="12"/>
        <v/>
      </c>
      <c r="N214" s="108" t="str">
        <f t="shared" si="13"/>
        <v/>
      </c>
    </row>
    <row r="215" s="86" customFormat="1" ht="17.1" customHeight="1" spans="1:14">
      <c r="A215" s="100"/>
      <c r="B215" s="100"/>
      <c r="C215" s="102"/>
      <c r="D215" s="104"/>
      <c r="E215" s="104"/>
      <c r="F215" s="106"/>
      <c r="G215" s="106"/>
      <c r="H215" s="100" t="s">
        <v>1813</v>
      </c>
      <c r="I215" s="100" t="s">
        <v>1814</v>
      </c>
      <c r="J215" s="102">
        <f>SUMPRODUCT('[1]表九之二（需明确收支对象级次的录入表）'!D$7:D$9*(LEFT('[1]表九之二（需明确收支对象级次的录入表）'!$B$7:$B$9,LEN($H215))=$H215))+SUMPRODUCT('[1]表九之三（其它收支录入表）'!D$6:D$282*(LEFT('[1]表九之三（其它收支录入表）'!$B$6:$B$282,LEN($H215))=$H215))</f>
        <v>0</v>
      </c>
      <c r="K215" s="104">
        <f>SUMPRODUCT('[1]表九之二（需明确收支对象级次的录入表）'!E$7:E$9*(LEFT('[1]表九之二（需明确收支对象级次的录入表）'!$B$7:$B$9,LEN($H215))=$H215))+SUMPRODUCT('[1]表九之三（其它收支录入表）'!E$6:E$282*(LEFT('[1]表九之三（其它收支录入表）'!$B$6:$B$282,LEN($H215))=$H215))</f>
        <v>0</v>
      </c>
      <c r="L215" s="104">
        <f>SUMPRODUCT('[1]表九之二（需明确收支对象级次的录入表）'!I$7:I$9*(LEFT('[1]表九之二（需明确收支对象级次的录入表）'!$B$7:$B$9,LEN($H215))=$H215))+SUMPRODUCT('[1]表九之三（其它收支录入表）'!F$6:F$282*(LEFT('[1]表九之三（其它收支录入表）'!$B$6:$B$282,LEN($H215))=$H215))</f>
        <v>0</v>
      </c>
      <c r="M215" s="108" t="str">
        <f t="shared" si="12"/>
        <v/>
      </c>
      <c r="N215" s="108" t="str">
        <f t="shared" si="13"/>
        <v/>
      </c>
    </row>
    <row r="216" s="86" customFormat="1" ht="17.1" customHeight="1" spans="1:14">
      <c r="A216" s="100"/>
      <c r="B216" s="100"/>
      <c r="C216" s="102"/>
      <c r="D216" s="104"/>
      <c r="E216" s="104"/>
      <c r="F216" s="106"/>
      <c r="G216" s="106"/>
      <c r="H216" s="100" t="s">
        <v>1249</v>
      </c>
      <c r="I216" s="100" t="s">
        <v>1815</v>
      </c>
      <c r="J216" s="102">
        <f>SUMPRODUCT('[1]表九之二（需明确收支对象级次的录入表）'!D$7:D$9*(LEFT('[1]表九之二（需明确收支对象级次的录入表）'!$B$7:$B$9,LEN($H216))=$H216))+SUMPRODUCT('[1]表九之三（其它收支录入表）'!D$6:D$282*(LEFT('[1]表九之三（其它收支录入表）'!$B$6:$B$282,LEN($H216))=$H216))</f>
        <v>4447</v>
      </c>
      <c r="K216" s="102">
        <f>SUMPRODUCT('[1]表九之二（需明确收支对象级次的录入表）'!E$7:E$9*(LEFT('[1]表九之二（需明确收支对象级次的录入表）'!$B$7:$B$9,LEN($H216))=$H216))+SUMPRODUCT('[1]表九之三（其它收支录入表）'!E$6:E$282*(LEFT('[1]表九之三（其它收支录入表）'!$B$6:$B$282,LEN($H216))=$H216))</f>
        <v>4541</v>
      </c>
      <c r="L216" s="102">
        <f>SUMPRODUCT('[1]表九之二（需明确收支对象级次的录入表）'!I$7:I$9*(LEFT('[1]表九之二（需明确收支对象级次的录入表）'!$B$7:$B$9,LEN($H216))=$H216))+SUMPRODUCT('[1]表九之三（其它收支录入表）'!F$6:F$282*(LEFT('[1]表九之三（其它收支录入表）'!$B$6:$B$282,LEN($H216))=$H216))</f>
        <v>4736</v>
      </c>
      <c r="M216" s="108">
        <f t="shared" si="12"/>
        <v>1.06498763211154</v>
      </c>
      <c r="N216" s="108">
        <f t="shared" si="13"/>
        <v>1.04294208324158</v>
      </c>
    </row>
    <row r="217" s="86" customFormat="1" ht="17.1" customHeight="1" spans="1:14">
      <c r="A217" s="100"/>
      <c r="B217" s="100"/>
      <c r="C217" s="102"/>
      <c r="D217" s="104"/>
      <c r="E217" s="104"/>
      <c r="F217" s="106"/>
      <c r="G217" s="106"/>
      <c r="H217" s="100" t="s">
        <v>1816</v>
      </c>
      <c r="I217" s="100" t="s">
        <v>1817</v>
      </c>
      <c r="J217" s="102">
        <f>SUMPRODUCT('[1]表九之二（需明确收支对象级次的录入表）'!D$7:D$9*(LEFT('[1]表九之二（需明确收支对象级次的录入表）'!$B$7:$B$9,LEN($H217))=$H217))+SUMPRODUCT('[1]表九之三（其它收支录入表）'!D$6:D$282*(LEFT('[1]表九之三（其它收支录入表）'!$B$6:$B$282,LEN($H217))=$H217))</f>
        <v>4447</v>
      </c>
      <c r="K217" s="102">
        <f>SUMPRODUCT('[1]表九之二（需明确收支对象级次的录入表）'!E$7:E$9*(LEFT('[1]表九之二（需明确收支对象级次的录入表）'!$B$7:$B$9,LEN($H217))=$H217))+SUMPRODUCT('[1]表九之三（其它收支录入表）'!E$6:E$282*(LEFT('[1]表九之三（其它收支录入表）'!$B$6:$B$282,LEN($H217))=$H217))</f>
        <v>4541</v>
      </c>
      <c r="L217" s="102">
        <f>SUMPRODUCT('[1]表九之二（需明确收支对象级次的录入表）'!I$7:I$9*(LEFT('[1]表九之二（需明确收支对象级次的录入表）'!$B$7:$B$9,LEN($H217))=$H217))+SUMPRODUCT('[1]表九之三（其它收支录入表）'!F$6:F$282*(LEFT('[1]表九之三（其它收支录入表）'!$B$6:$B$282,LEN($H217))=$H217))</f>
        <v>4736</v>
      </c>
      <c r="M217" s="108">
        <f t="shared" si="12"/>
        <v>1.06498763211154</v>
      </c>
      <c r="N217" s="108">
        <f t="shared" si="13"/>
        <v>1.04294208324158</v>
      </c>
    </row>
    <row r="218" s="86" customFormat="1" ht="17.1" customHeight="1" spans="1:14">
      <c r="A218" s="100"/>
      <c r="B218" s="100"/>
      <c r="C218" s="102"/>
      <c r="D218" s="104"/>
      <c r="E218" s="104"/>
      <c r="F218" s="106"/>
      <c r="G218" s="106"/>
      <c r="H218" s="100" t="s">
        <v>1818</v>
      </c>
      <c r="I218" s="100" t="s">
        <v>1819</v>
      </c>
      <c r="J218" s="102">
        <f>SUMPRODUCT('[1]表九之二（需明确收支对象级次的录入表）'!D$7:D$9*(LEFT('[1]表九之二（需明确收支对象级次的录入表）'!$B$7:$B$9,LEN($H218))=$H218))+SUMPRODUCT('[1]表九之三（其它收支录入表）'!D$6:D$282*(LEFT('[1]表九之三（其它收支录入表）'!$B$6:$B$282,LEN($H218))=$H218))</f>
        <v>0</v>
      </c>
      <c r="K218" s="104">
        <f>SUMPRODUCT('[1]表九之二（需明确收支对象级次的录入表）'!E$7:E$9*(LEFT('[1]表九之二（需明确收支对象级次的录入表）'!$B$7:$B$9,LEN($H218))=$H218))+SUMPRODUCT('[1]表九之三（其它收支录入表）'!E$6:E$282*(LEFT('[1]表九之三（其它收支录入表）'!$B$6:$B$282,LEN($H218))=$H218))</f>
        <v>0</v>
      </c>
      <c r="L218" s="104">
        <f>SUMPRODUCT('[1]表九之二（需明确收支对象级次的录入表）'!I$7:I$9*(LEFT('[1]表九之二（需明确收支对象级次的录入表）'!$B$7:$B$9,LEN($H218))=$H218))+SUMPRODUCT('[1]表九之三（其它收支录入表）'!F$6:F$282*(LEFT('[1]表九之三（其它收支录入表）'!$B$6:$B$282,LEN($H218))=$H218))</f>
        <v>0</v>
      </c>
      <c r="M218" s="108" t="str">
        <f t="shared" si="12"/>
        <v/>
      </c>
      <c r="N218" s="108" t="str">
        <f t="shared" si="13"/>
        <v/>
      </c>
    </row>
    <row r="219" s="86" customFormat="1" ht="17.1" customHeight="1" spans="1:14">
      <c r="A219" s="100"/>
      <c r="B219" s="100"/>
      <c r="C219" s="102"/>
      <c r="D219" s="104"/>
      <c r="E219" s="104"/>
      <c r="F219" s="106"/>
      <c r="G219" s="106"/>
      <c r="H219" s="100" t="s">
        <v>1820</v>
      </c>
      <c r="I219" s="100" t="s">
        <v>1821</v>
      </c>
      <c r="J219" s="102">
        <f>SUMPRODUCT('[1]表九之二（需明确收支对象级次的录入表）'!D$7:D$9*(LEFT('[1]表九之二（需明确收支对象级次的录入表）'!$B$7:$B$9,LEN($H219))=$H219))+SUMPRODUCT('[1]表九之三（其它收支录入表）'!D$6:D$282*(LEFT('[1]表九之三（其它收支录入表）'!$B$6:$B$282,LEN($H219))=$H219))</f>
        <v>0</v>
      </c>
      <c r="K219" s="104">
        <f>SUMPRODUCT('[1]表九之二（需明确收支对象级次的录入表）'!E$7:E$9*(LEFT('[1]表九之二（需明确收支对象级次的录入表）'!$B$7:$B$9,LEN($H219))=$H219))+SUMPRODUCT('[1]表九之三（其它收支录入表）'!E$6:E$282*(LEFT('[1]表九之三（其它收支录入表）'!$B$6:$B$282,LEN($H219))=$H219))</f>
        <v>0</v>
      </c>
      <c r="L219" s="104">
        <f>SUMPRODUCT('[1]表九之二（需明确收支对象级次的录入表）'!I$7:I$9*(LEFT('[1]表九之二（需明确收支对象级次的录入表）'!$B$7:$B$9,LEN($H219))=$H219))+SUMPRODUCT('[1]表九之三（其它收支录入表）'!F$6:F$282*(LEFT('[1]表九之三（其它收支录入表）'!$B$6:$B$282,LEN($H219))=$H219))</f>
        <v>0</v>
      </c>
      <c r="M219" s="108" t="str">
        <f t="shared" si="12"/>
        <v/>
      </c>
      <c r="N219" s="108" t="str">
        <f t="shared" si="13"/>
        <v/>
      </c>
    </row>
    <row r="220" s="86" customFormat="1" ht="17.1" customHeight="1" spans="1:14">
      <c r="A220" s="100"/>
      <c r="B220" s="100"/>
      <c r="C220" s="102"/>
      <c r="D220" s="104"/>
      <c r="E220" s="104"/>
      <c r="F220" s="106"/>
      <c r="G220" s="106"/>
      <c r="H220" s="100" t="s">
        <v>1822</v>
      </c>
      <c r="I220" s="100" t="s">
        <v>1823</v>
      </c>
      <c r="J220" s="102">
        <f>SUMPRODUCT('[1]表九之二（需明确收支对象级次的录入表）'!D$7:D$9*(LEFT('[1]表九之二（需明确收支对象级次的录入表）'!$B$7:$B$9,LEN($H220))=$H220))+SUMPRODUCT('[1]表九之三（其它收支录入表）'!D$6:D$282*(LEFT('[1]表九之三（其它收支录入表）'!$B$6:$B$282,LEN($H220))=$H220))</f>
        <v>0</v>
      </c>
      <c r="K220" s="104">
        <f>SUMPRODUCT('[1]表九之二（需明确收支对象级次的录入表）'!E$7:E$9*(LEFT('[1]表九之二（需明确收支对象级次的录入表）'!$B$7:$B$9,LEN($H220))=$H220))+SUMPRODUCT('[1]表九之三（其它收支录入表）'!E$6:E$282*(LEFT('[1]表九之三（其它收支录入表）'!$B$6:$B$282,LEN($H220))=$H220))</f>
        <v>0</v>
      </c>
      <c r="L220" s="104">
        <f>SUMPRODUCT('[1]表九之二（需明确收支对象级次的录入表）'!I$7:I$9*(LEFT('[1]表九之二（需明确收支对象级次的录入表）'!$B$7:$B$9,LEN($H220))=$H220))+SUMPRODUCT('[1]表九之三（其它收支录入表）'!F$6:F$282*(LEFT('[1]表九之三（其它收支录入表）'!$B$6:$B$282,LEN($H220))=$H220))</f>
        <v>0</v>
      </c>
      <c r="M220" s="108" t="str">
        <f t="shared" si="12"/>
        <v/>
      </c>
      <c r="N220" s="108" t="str">
        <f t="shared" si="13"/>
        <v/>
      </c>
    </row>
    <row r="221" s="86" customFormat="1" ht="17.1" customHeight="1" spans="1:14">
      <c r="A221" s="100"/>
      <c r="B221" s="100"/>
      <c r="C221" s="102"/>
      <c r="D221" s="104"/>
      <c r="E221" s="104"/>
      <c r="F221" s="106"/>
      <c r="G221" s="106"/>
      <c r="H221" s="100" t="s">
        <v>1824</v>
      </c>
      <c r="I221" s="100" t="s">
        <v>1825</v>
      </c>
      <c r="J221" s="102">
        <f>SUMPRODUCT('[1]表九之二（需明确收支对象级次的录入表）'!D$7:D$9*(LEFT('[1]表九之二（需明确收支对象级次的录入表）'!$B$7:$B$9,LEN($H221))=$H221))+SUMPRODUCT('[1]表九之三（其它收支录入表）'!D$6:D$282*(LEFT('[1]表九之三（其它收支录入表）'!$B$6:$B$282,LEN($H221))=$H221))</f>
        <v>0</v>
      </c>
      <c r="K221" s="104">
        <f>SUMPRODUCT('[1]表九之二（需明确收支对象级次的录入表）'!E$7:E$9*(LEFT('[1]表九之二（需明确收支对象级次的录入表）'!$B$7:$B$9,LEN($H221))=$H221))+SUMPRODUCT('[1]表九之三（其它收支录入表）'!E$6:E$282*(LEFT('[1]表九之三（其它收支录入表）'!$B$6:$B$282,LEN($H221))=$H221))</f>
        <v>0</v>
      </c>
      <c r="L221" s="104">
        <f>SUMPRODUCT('[1]表九之二（需明确收支对象级次的录入表）'!I$7:I$9*(LEFT('[1]表九之二（需明确收支对象级次的录入表）'!$B$7:$B$9,LEN($H221))=$H221))+SUMPRODUCT('[1]表九之三（其它收支录入表）'!F$6:F$282*(LEFT('[1]表九之三（其它收支录入表）'!$B$6:$B$282,LEN($H221))=$H221))</f>
        <v>0</v>
      </c>
      <c r="M221" s="108" t="str">
        <f t="shared" si="12"/>
        <v/>
      </c>
      <c r="N221" s="108" t="str">
        <f t="shared" si="13"/>
        <v/>
      </c>
    </row>
    <row r="222" s="86" customFormat="1" ht="17.1" customHeight="1" spans="1:14">
      <c r="A222" s="100"/>
      <c r="B222" s="100"/>
      <c r="C222" s="102"/>
      <c r="D222" s="104"/>
      <c r="E222" s="104"/>
      <c r="F222" s="106"/>
      <c r="G222" s="106"/>
      <c r="H222" s="100" t="s">
        <v>1826</v>
      </c>
      <c r="I222" s="100" t="s">
        <v>1827</v>
      </c>
      <c r="J222" s="102">
        <f>SUMPRODUCT('[1]表九之二（需明确收支对象级次的录入表）'!D$7:D$9*(LEFT('[1]表九之二（需明确收支对象级次的录入表）'!$B$7:$B$9,LEN($H222))=$H222))+SUMPRODUCT('[1]表九之三（其它收支录入表）'!D$6:D$282*(LEFT('[1]表九之三（其它收支录入表）'!$B$6:$B$282,LEN($H222))=$H222))</f>
        <v>0</v>
      </c>
      <c r="K222" s="104">
        <f>SUMPRODUCT('[1]表九之二（需明确收支对象级次的录入表）'!E$7:E$9*(LEFT('[1]表九之二（需明确收支对象级次的录入表）'!$B$7:$B$9,LEN($H222))=$H222))+SUMPRODUCT('[1]表九之三（其它收支录入表）'!E$6:E$282*(LEFT('[1]表九之三（其它收支录入表）'!$B$6:$B$282,LEN($H222))=$H222))</f>
        <v>0</v>
      </c>
      <c r="L222" s="104">
        <f>SUMPRODUCT('[1]表九之二（需明确收支对象级次的录入表）'!I$7:I$9*(LEFT('[1]表九之二（需明确收支对象级次的录入表）'!$B$7:$B$9,LEN($H222))=$H222))+SUMPRODUCT('[1]表九之三（其它收支录入表）'!F$6:F$282*(LEFT('[1]表九之三（其它收支录入表）'!$B$6:$B$282,LEN($H222))=$H222))</f>
        <v>0</v>
      </c>
      <c r="M222" s="108" t="str">
        <f t="shared" si="12"/>
        <v/>
      </c>
      <c r="N222" s="108" t="str">
        <f t="shared" si="13"/>
        <v/>
      </c>
    </row>
    <row r="223" s="86" customFormat="1" ht="17.1" customHeight="1" spans="1:14">
      <c r="A223" s="100"/>
      <c r="B223" s="100"/>
      <c r="C223" s="102"/>
      <c r="D223" s="104"/>
      <c r="E223" s="104"/>
      <c r="F223" s="106"/>
      <c r="G223" s="106"/>
      <c r="H223" s="100" t="s">
        <v>1828</v>
      </c>
      <c r="I223" s="100" t="s">
        <v>1829</v>
      </c>
      <c r="J223" s="102">
        <f>SUMPRODUCT('[1]表九之二（需明确收支对象级次的录入表）'!D$7:D$9*(LEFT('[1]表九之二（需明确收支对象级次的录入表）'!$B$7:$B$9,LEN($H223))=$H223))+SUMPRODUCT('[1]表九之三（其它收支录入表）'!D$6:D$282*(LEFT('[1]表九之三（其它收支录入表）'!$B$6:$B$282,LEN($H223))=$H223))</f>
        <v>0</v>
      </c>
      <c r="K223" s="104">
        <f>SUMPRODUCT('[1]表九之二（需明确收支对象级次的录入表）'!E$7:E$9*(LEFT('[1]表九之二（需明确收支对象级次的录入表）'!$B$7:$B$9,LEN($H223))=$H223))+SUMPRODUCT('[1]表九之三（其它收支录入表）'!E$6:E$282*(LEFT('[1]表九之三（其它收支录入表）'!$B$6:$B$282,LEN($H223))=$H223))</f>
        <v>0</v>
      </c>
      <c r="L223" s="104">
        <f>SUMPRODUCT('[1]表九之二（需明确收支对象级次的录入表）'!I$7:I$9*(LEFT('[1]表九之二（需明确收支对象级次的录入表）'!$B$7:$B$9,LEN($H223))=$H223))+SUMPRODUCT('[1]表九之三（其它收支录入表）'!F$6:F$282*(LEFT('[1]表九之三（其它收支录入表）'!$B$6:$B$282,LEN($H223))=$H223))</f>
        <v>0</v>
      </c>
      <c r="M223" s="108" t="str">
        <f t="shared" si="12"/>
        <v/>
      </c>
      <c r="N223" s="108" t="str">
        <f t="shared" si="13"/>
        <v/>
      </c>
    </row>
    <row r="224" s="86" customFormat="1" ht="17.1" customHeight="1" spans="1:14">
      <c r="A224" s="100"/>
      <c r="B224" s="100"/>
      <c r="C224" s="102"/>
      <c r="D224" s="104"/>
      <c r="E224" s="104"/>
      <c r="F224" s="106"/>
      <c r="G224" s="106"/>
      <c r="H224" s="100" t="s">
        <v>1830</v>
      </c>
      <c r="I224" s="100" t="s">
        <v>1831</v>
      </c>
      <c r="J224" s="102">
        <f>SUMPRODUCT('[1]表九之二（需明确收支对象级次的录入表）'!D$7:D$9*(LEFT('[1]表九之二（需明确收支对象级次的录入表）'!$B$7:$B$9,LEN($H224))=$H224))+SUMPRODUCT('[1]表九之三（其它收支录入表）'!D$6:D$282*(LEFT('[1]表九之三（其它收支录入表）'!$B$6:$B$282,LEN($H224))=$H224))</f>
        <v>0</v>
      </c>
      <c r="K224" s="104">
        <f>SUMPRODUCT('[1]表九之二（需明确收支对象级次的录入表）'!E$7:E$9*(LEFT('[1]表九之二（需明确收支对象级次的录入表）'!$B$7:$B$9,LEN($H224))=$H224))+SUMPRODUCT('[1]表九之三（其它收支录入表）'!E$6:E$282*(LEFT('[1]表九之三（其它收支录入表）'!$B$6:$B$282,LEN($H224))=$H224))</f>
        <v>0</v>
      </c>
      <c r="L224" s="111">
        <f>SUMPRODUCT('[1]表九之二（需明确收支对象级次的录入表）'!I$7:I$9*(LEFT('[1]表九之二（需明确收支对象级次的录入表）'!$B$7:$B$9,LEN($H224))=$H224))+SUMPRODUCT('[1]表九之三（其它收支录入表）'!F$6:F$282*(LEFT('[1]表九之三（其它收支录入表）'!$B$6:$B$282,LEN($H224))=$H224))</f>
        <v>0</v>
      </c>
      <c r="M224" s="108" t="str">
        <f t="shared" si="12"/>
        <v/>
      </c>
      <c r="N224" s="108" t="str">
        <f t="shared" si="13"/>
        <v/>
      </c>
    </row>
    <row r="225" s="86" customFormat="1" ht="17.1" customHeight="1" spans="1:14">
      <c r="A225" s="100"/>
      <c r="B225" s="100"/>
      <c r="C225" s="102"/>
      <c r="D225" s="104"/>
      <c r="E225" s="104"/>
      <c r="F225" s="106"/>
      <c r="G225" s="106"/>
      <c r="H225" s="100" t="s">
        <v>1832</v>
      </c>
      <c r="I225" s="100" t="s">
        <v>1833</v>
      </c>
      <c r="J225" s="102">
        <f>SUMPRODUCT('[1]表九之二（需明确收支对象级次的录入表）'!D$7:D$9*(LEFT('[1]表九之二（需明确收支对象级次的录入表）'!$B$7:$B$9,LEN($H225))=$H225))+SUMPRODUCT('[1]表九之三（其它收支录入表）'!D$6:D$282*(LEFT('[1]表九之三（其它收支录入表）'!$B$6:$B$282,LEN($H225))=$H225))</f>
        <v>0</v>
      </c>
      <c r="K225" s="104">
        <f>SUMPRODUCT('[1]表九之二（需明确收支对象级次的录入表）'!E$7:E$9*(LEFT('[1]表九之二（需明确收支对象级次的录入表）'!$B$7:$B$9,LEN($H225))=$H225))+SUMPRODUCT('[1]表九之三（其它收支录入表）'!E$6:E$282*(LEFT('[1]表九之三（其它收支录入表）'!$B$6:$B$282,LEN($H225))=$H225))</f>
        <v>0</v>
      </c>
      <c r="L225" s="104">
        <f>SUMPRODUCT('[1]表九之二（需明确收支对象级次的录入表）'!I$7:I$9*(LEFT('[1]表九之二（需明确收支对象级次的录入表）'!$B$7:$B$9,LEN($H225))=$H225))+SUMPRODUCT('[1]表九之三（其它收支录入表）'!F$6:F$282*(LEFT('[1]表九之三（其它收支录入表）'!$B$6:$B$282,LEN($H225))=$H225))</f>
        <v>0</v>
      </c>
      <c r="M225" s="108" t="str">
        <f t="shared" si="12"/>
        <v/>
      </c>
      <c r="N225" s="108" t="str">
        <f t="shared" si="13"/>
        <v/>
      </c>
    </row>
    <row r="226" s="86" customFormat="1" ht="17.1" customHeight="1" spans="1:14">
      <c r="A226" s="100"/>
      <c r="B226" s="100"/>
      <c r="C226" s="102"/>
      <c r="D226" s="104"/>
      <c r="E226" s="104"/>
      <c r="F226" s="106"/>
      <c r="G226" s="106"/>
      <c r="H226" s="100" t="s">
        <v>1834</v>
      </c>
      <c r="I226" s="100" t="s">
        <v>1835</v>
      </c>
      <c r="J226" s="102">
        <f>SUMPRODUCT('[1]表九之二（需明确收支对象级次的录入表）'!D$7:D$9*(LEFT('[1]表九之二（需明确收支对象级次的录入表）'!$B$7:$B$9,LEN($H226))=$H226))+SUMPRODUCT('[1]表九之三（其它收支录入表）'!D$6:D$282*(LEFT('[1]表九之三（其它收支录入表）'!$B$6:$B$282,LEN($H226))=$H226))</f>
        <v>0</v>
      </c>
      <c r="K226" s="104">
        <f>SUMPRODUCT('[1]表九之二（需明确收支对象级次的录入表）'!E$7:E$9*(LEFT('[1]表九之二（需明确收支对象级次的录入表）'!$B$7:$B$9,LEN($H226))=$H226))+SUMPRODUCT('[1]表九之三（其它收支录入表）'!E$6:E$282*(LEFT('[1]表九之三（其它收支录入表）'!$B$6:$B$282,LEN($H226))=$H226))</f>
        <v>0</v>
      </c>
      <c r="L226" s="104">
        <f>SUMPRODUCT('[1]表九之二（需明确收支对象级次的录入表）'!I$7:I$9*(LEFT('[1]表九之二（需明确收支对象级次的录入表）'!$B$7:$B$9,LEN($H226))=$H226))+SUMPRODUCT('[1]表九之三（其它收支录入表）'!F$6:F$282*(LEFT('[1]表九之三（其它收支录入表）'!$B$6:$B$282,LEN($H226))=$H226))</f>
        <v>0</v>
      </c>
      <c r="M226" s="108" t="str">
        <f t="shared" si="12"/>
        <v/>
      </c>
      <c r="N226" s="108" t="str">
        <f t="shared" si="13"/>
        <v/>
      </c>
    </row>
    <row r="227" s="86" customFormat="1" ht="17.1" customHeight="1" spans="1:14">
      <c r="A227" s="100"/>
      <c r="B227" s="100"/>
      <c r="C227" s="102"/>
      <c r="D227" s="104"/>
      <c r="E227" s="104"/>
      <c r="F227" s="106"/>
      <c r="G227" s="106"/>
      <c r="H227" s="100" t="s">
        <v>1836</v>
      </c>
      <c r="I227" s="100" t="s">
        <v>1837</v>
      </c>
      <c r="J227" s="102">
        <f>SUMPRODUCT('[1]表九之二（需明确收支对象级次的录入表）'!D$7:D$9*(LEFT('[1]表九之二（需明确收支对象级次的录入表）'!$B$7:$B$9,LEN($H227))=$H227))+SUMPRODUCT('[1]表九之三（其它收支录入表）'!D$6:D$282*(LEFT('[1]表九之三（其它收支录入表）'!$B$6:$B$282,LEN($H227))=$H227))</f>
        <v>0</v>
      </c>
      <c r="K227" s="104">
        <f>SUMPRODUCT('[1]表九之二（需明确收支对象级次的录入表）'!E$7:E$9*(LEFT('[1]表九之二（需明确收支对象级次的录入表）'!$B$7:$B$9,LEN($H227))=$H227))+SUMPRODUCT('[1]表九之三（其它收支录入表）'!E$6:E$282*(LEFT('[1]表九之三（其它收支录入表）'!$B$6:$B$282,LEN($H227))=$H227))</f>
        <v>0</v>
      </c>
      <c r="L227" s="104">
        <f>SUMPRODUCT('[1]表九之二（需明确收支对象级次的录入表）'!I$7:I$9*(LEFT('[1]表九之二（需明确收支对象级次的录入表）'!$B$7:$B$9,LEN($H227))=$H227))+SUMPRODUCT('[1]表九之三（其它收支录入表）'!F$6:F$282*(LEFT('[1]表九之三（其它收支录入表）'!$B$6:$B$282,LEN($H227))=$H227))</f>
        <v>0</v>
      </c>
      <c r="M227" s="108" t="str">
        <f t="shared" si="12"/>
        <v/>
      </c>
      <c r="N227" s="108" t="str">
        <f t="shared" si="13"/>
        <v/>
      </c>
    </row>
    <row r="228" s="86" customFormat="1" ht="17.1" customHeight="1" spans="1:14">
      <c r="A228" s="100"/>
      <c r="B228" s="100"/>
      <c r="C228" s="102"/>
      <c r="D228" s="104"/>
      <c r="E228" s="104"/>
      <c r="F228" s="106"/>
      <c r="G228" s="106"/>
      <c r="H228" s="100" t="s">
        <v>1838</v>
      </c>
      <c r="I228" s="100" t="s">
        <v>1839</v>
      </c>
      <c r="J228" s="102">
        <f>SUMPRODUCT('[1]表九之二（需明确收支对象级次的录入表）'!D$7:D$9*(LEFT('[1]表九之二（需明确收支对象级次的录入表）'!$B$7:$B$9,LEN($H228))=$H228))+SUMPRODUCT('[1]表九之三（其它收支录入表）'!D$6:D$282*(LEFT('[1]表九之三（其它收支录入表）'!$B$6:$B$282,LEN($H228))=$H228))</f>
        <v>0</v>
      </c>
      <c r="K228" s="104">
        <f>SUMPRODUCT('[1]表九之二（需明确收支对象级次的录入表）'!E$7:E$9*(LEFT('[1]表九之二（需明确收支对象级次的录入表）'!$B$7:$B$9,LEN($H228))=$H228))+SUMPRODUCT('[1]表九之三（其它收支录入表）'!E$6:E$282*(LEFT('[1]表九之三（其它收支录入表）'!$B$6:$B$282,LEN($H228))=$H228))</f>
        <v>0</v>
      </c>
      <c r="L228" s="104">
        <f>SUMPRODUCT('[1]表九之二（需明确收支对象级次的录入表）'!I$7:I$9*(LEFT('[1]表九之二（需明确收支对象级次的录入表）'!$B$7:$B$9,LEN($H228))=$H228))+SUMPRODUCT('[1]表九之三（其它收支录入表）'!F$6:F$282*(LEFT('[1]表九之三（其它收支录入表）'!$B$6:$B$282,LEN($H228))=$H228))</f>
        <v>0</v>
      </c>
      <c r="M228" s="108" t="str">
        <f t="shared" si="12"/>
        <v/>
      </c>
      <c r="N228" s="108" t="str">
        <f t="shared" si="13"/>
        <v/>
      </c>
    </row>
    <row r="229" s="86" customFormat="1" ht="17.1" customHeight="1" spans="1:14">
      <c r="A229" s="100"/>
      <c r="B229" s="100"/>
      <c r="C229" s="102"/>
      <c r="D229" s="104"/>
      <c r="E229" s="104"/>
      <c r="F229" s="106"/>
      <c r="G229" s="106"/>
      <c r="H229" s="100" t="s">
        <v>1840</v>
      </c>
      <c r="I229" s="100" t="s">
        <v>1841</v>
      </c>
      <c r="J229" s="102">
        <f>SUMPRODUCT('[1]表九之二（需明确收支对象级次的录入表）'!D$7:D$9*(LEFT('[1]表九之二（需明确收支对象级次的录入表）'!$B$7:$B$9,LEN($H229))=$H229))+SUMPRODUCT('[1]表九之三（其它收支录入表）'!D$6:D$282*(LEFT('[1]表九之三（其它收支录入表）'!$B$6:$B$282,LEN($H229))=$H229))</f>
        <v>0</v>
      </c>
      <c r="K229" s="104">
        <f>SUMPRODUCT('[1]表九之二（需明确收支对象级次的录入表）'!E$7:E$9*(LEFT('[1]表九之二（需明确收支对象级次的录入表）'!$B$7:$B$9,LEN($H229))=$H229))+SUMPRODUCT('[1]表九之三（其它收支录入表）'!E$6:E$282*(LEFT('[1]表九之三（其它收支录入表）'!$B$6:$B$282,LEN($H229))=$H229))</f>
        <v>0</v>
      </c>
      <c r="L229" s="104">
        <f>SUMPRODUCT('[1]表九之二（需明确收支对象级次的录入表）'!I$7:I$9*(LEFT('[1]表九之二（需明确收支对象级次的录入表）'!$B$7:$B$9,LEN($H229))=$H229))+SUMPRODUCT('[1]表九之三（其它收支录入表）'!F$6:F$282*(LEFT('[1]表九之三（其它收支录入表）'!$B$6:$B$282,LEN($H229))=$H229))</f>
        <v>0</v>
      </c>
      <c r="M229" s="108" t="str">
        <f t="shared" si="12"/>
        <v/>
      </c>
      <c r="N229" s="108" t="str">
        <f t="shared" si="13"/>
        <v/>
      </c>
    </row>
    <row r="230" s="86" customFormat="1" ht="17.1" customHeight="1" spans="1:14">
      <c r="A230" s="100"/>
      <c r="B230" s="100"/>
      <c r="C230" s="102"/>
      <c r="D230" s="104"/>
      <c r="E230" s="104"/>
      <c r="F230" s="106"/>
      <c r="G230" s="106"/>
      <c r="H230" s="100" t="s">
        <v>1842</v>
      </c>
      <c r="I230" s="100" t="s">
        <v>1843</v>
      </c>
      <c r="J230" s="102">
        <f>SUMPRODUCT('[1]表九之二（需明确收支对象级次的录入表）'!D$7:D$9*(LEFT('[1]表九之二（需明确收支对象级次的录入表）'!$B$7:$B$9,LEN($H230))=$H230))+SUMPRODUCT('[1]表九之三（其它收支录入表）'!D$6:D$282*(LEFT('[1]表九之三（其它收支录入表）'!$B$6:$B$282,LEN($H230))=$H230))</f>
        <v>2998</v>
      </c>
      <c r="K230" s="104">
        <f>SUMPRODUCT('[1]表九之二（需明确收支对象级次的录入表）'!E$7:E$9*(LEFT('[1]表九之二（需明确收支对象级次的录入表）'!$B$7:$B$9,LEN($H230))=$H230))+SUMPRODUCT('[1]表九之三（其它收支录入表）'!E$6:E$282*(LEFT('[1]表九之三（其它收支录入表）'!$B$6:$B$282,LEN($H230))=$H230))</f>
        <v>2998</v>
      </c>
      <c r="L230" s="104">
        <f>SUMPRODUCT('[1]表九之二（需明确收支对象级次的录入表）'!I$7:I$9*(LEFT('[1]表九之二（需明确收支对象级次的录入表）'!$B$7:$B$9,LEN($H230))=$H230))+SUMPRODUCT('[1]表九之三（其它收支录入表）'!F$6:F$282*(LEFT('[1]表九之三（其它收支录入表）'!$B$6:$B$282,LEN($H230))=$H230))</f>
        <v>2921</v>
      </c>
      <c r="M230" s="108">
        <f t="shared" si="12"/>
        <v>0.974316210807205</v>
      </c>
      <c r="N230" s="108">
        <f t="shared" si="13"/>
        <v>0.974316210807205</v>
      </c>
    </row>
    <row r="231" s="86" customFormat="1" ht="17.1" customHeight="1" spans="1:14">
      <c r="A231" s="100"/>
      <c r="B231" s="100"/>
      <c r="C231" s="102"/>
      <c r="D231" s="104"/>
      <c r="E231" s="104"/>
      <c r="F231" s="106"/>
      <c r="G231" s="106"/>
      <c r="H231" s="100" t="s">
        <v>1844</v>
      </c>
      <c r="I231" s="100" t="s">
        <v>1845</v>
      </c>
      <c r="J231" s="102">
        <f>SUMPRODUCT('[1]表九之二（需明确收支对象级次的录入表）'!D$7:D$9*(LEFT('[1]表九之二（需明确收支对象级次的录入表）'!$B$7:$B$9,LEN($H231))=$H231))+SUMPRODUCT('[1]表九之三（其它收支录入表）'!D$6:D$282*(LEFT('[1]表九之三（其它收支录入表）'!$B$6:$B$282,LEN($H231))=$H231))</f>
        <v>1449</v>
      </c>
      <c r="K231" s="104">
        <f>SUMPRODUCT('[1]表九之二（需明确收支对象级次的录入表）'!E$7:E$9*(LEFT('[1]表九之二（需明确收支对象级次的录入表）'!$B$7:$B$9,LEN($H231))=$H231))+SUMPRODUCT('[1]表九之三（其它收支录入表）'!E$6:E$282*(LEFT('[1]表九之三（其它收支录入表）'!$B$6:$B$282,LEN($H231))=$H231))</f>
        <v>1543</v>
      </c>
      <c r="L231" s="104">
        <f>SUMPRODUCT('[1]表九之二（需明确收支对象级次的录入表）'!I$7:I$9*(LEFT('[1]表九之二（需明确收支对象级次的录入表）'!$B$7:$B$9,LEN($H231))=$H231))+SUMPRODUCT('[1]表九之三（其它收支录入表）'!F$6:F$282*(LEFT('[1]表九之三（其它收支录入表）'!$B$6:$B$282,LEN($H231))=$H231))</f>
        <v>1815</v>
      </c>
      <c r="M231" s="108">
        <f t="shared" si="12"/>
        <v>1.25258799171843</v>
      </c>
      <c r="N231" s="108">
        <f t="shared" si="13"/>
        <v>1.17627997407647</v>
      </c>
    </row>
    <row r="232" s="86" customFormat="1" ht="17.1" customHeight="1" spans="1:14">
      <c r="A232" s="100"/>
      <c r="B232" s="100"/>
      <c r="C232" s="102"/>
      <c r="D232" s="104"/>
      <c r="E232" s="104"/>
      <c r="F232" s="106"/>
      <c r="G232" s="106"/>
      <c r="H232" s="100" t="s">
        <v>1846</v>
      </c>
      <c r="I232" s="100" t="s">
        <v>1847</v>
      </c>
      <c r="J232" s="102">
        <f>SUMPRODUCT('[1]表九之二（需明确收支对象级次的录入表）'!D$7:D$9*(LEFT('[1]表九之二（需明确收支对象级次的录入表）'!$B$7:$B$9,LEN($H232))=$H232))+SUMPRODUCT('[1]表九之三（其它收支录入表）'!D$6:D$282*(LEFT('[1]表九之三（其它收支录入表）'!$B$6:$B$282,LEN($H232))=$H232))</f>
        <v>0</v>
      </c>
      <c r="K232" s="104">
        <f>SUMPRODUCT('[1]表九之二（需明确收支对象级次的录入表）'!E$7:E$9*(LEFT('[1]表九之二（需明确收支对象级次的录入表）'!$B$7:$B$9,LEN($H232))=$H232))+SUMPRODUCT('[1]表九之三（其它收支录入表）'!E$6:E$282*(LEFT('[1]表九之三（其它收支录入表）'!$B$6:$B$282,LEN($H232))=$H232))</f>
        <v>0</v>
      </c>
      <c r="L232" s="104">
        <f>SUMPRODUCT('[1]表九之二（需明确收支对象级次的录入表）'!I$7:I$9*(LEFT('[1]表九之二（需明确收支对象级次的录入表）'!$B$7:$B$9,LEN($H232))=$H232))+SUMPRODUCT('[1]表九之三（其它收支录入表）'!F$6:F$282*(LEFT('[1]表九之三（其它收支录入表）'!$B$6:$B$282,LEN($H232))=$H232))</f>
        <v>0</v>
      </c>
      <c r="M232" s="108" t="str">
        <f t="shared" si="12"/>
        <v/>
      </c>
      <c r="N232" s="108" t="str">
        <f t="shared" si="13"/>
        <v/>
      </c>
    </row>
    <row r="233" s="86" customFormat="1" ht="17.1" customHeight="1" spans="1:14">
      <c r="A233" s="100"/>
      <c r="B233" s="100"/>
      <c r="C233" s="102"/>
      <c r="D233" s="104"/>
      <c r="E233" s="104"/>
      <c r="F233" s="106"/>
      <c r="G233" s="106"/>
      <c r="H233" s="100" t="s">
        <v>1296</v>
      </c>
      <c r="I233" s="100" t="s">
        <v>1848</v>
      </c>
      <c r="J233" s="102">
        <f>SUMPRODUCT('[1]表九之二（需明确收支对象级次的录入表）'!D$7:D$9*(LEFT('[1]表九之二（需明确收支对象级次的录入表）'!$B$7:$B$9,LEN($H233))=$H233))+SUMPRODUCT('[1]表九之三（其它收支录入表）'!D$6:D$282*(LEFT('[1]表九之三（其它收支录入表）'!$B$6:$B$282,LEN($H233))=$H233))</f>
        <v>0</v>
      </c>
      <c r="K233" s="102">
        <f>SUMPRODUCT('[1]表九之二（需明确收支对象级次的录入表）'!E$7:E$9*(LEFT('[1]表九之二（需明确收支对象级次的录入表）'!$B$7:$B$9,LEN($H233))=$H233))+SUMPRODUCT('[1]表九之三（其它收支录入表）'!E$6:E$282*(LEFT('[1]表九之三（其它收支录入表）'!$B$6:$B$282,LEN($H233))=$H233))</f>
        <v>24</v>
      </c>
      <c r="L233" s="102">
        <f>SUMPRODUCT('[1]表九之二（需明确收支对象级次的录入表）'!I$7:I$9*(LEFT('[1]表九之二（需明确收支对象级次的录入表）'!$B$7:$B$9,LEN($H233))=$H233))+SUMPRODUCT('[1]表九之三（其它收支录入表）'!F$6:F$282*(LEFT('[1]表九之三（其它收支录入表）'!$B$6:$B$282,LEN($H233))=$H233))</f>
        <v>0</v>
      </c>
      <c r="M233" s="108" t="str">
        <f t="shared" si="12"/>
        <v/>
      </c>
      <c r="N233" s="108">
        <f t="shared" si="13"/>
        <v>0</v>
      </c>
    </row>
    <row r="234" s="86" customFormat="1" ht="17.1" customHeight="1" spans="1:14">
      <c r="A234" s="100"/>
      <c r="B234" s="100"/>
      <c r="C234" s="102"/>
      <c r="D234" s="104"/>
      <c r="E234" s="104"/>
      <c r="F234" s="106"/>
      <c r="G234" s="106"/>
      <c r="H234" s="100" t="s">
        <v>1849</v>
      </c>
      <c r="I234" s="100" t="s">
        <v>1850</v>
      </c>
      <c r="J234" s="102">
        <f>SUMPRODUCT('[1]表九之二（需明确收支对象级次的录入表）'!D$7:D$9*(LEFT('[1]表九之二（需明确收支对象级次的录入表）'!$B$7:$B$9,LEN($H234))=$H234))+SUMPRODUCT('[1]表九之三（其它收支录入表）'!D$6:D$282*(LEFT('[1]表九之三（其它收支录入表）'!$B$6:$B$282,LEN($H234))=$H234))</f>
        <v>0</v>
      </c>
      <c r="K234" s="102">
        <f>SUMPRODUCT('[1]表九之二（需明确收支对象级次的录入表）'!E$7:E$9*(LEFT('[1]表九之二（需明确收支对象级次的录入表）'!$B$7:$B$9,LEN($H234))=$H234))+SUMPRODUCT('[1]表九之三（其它收支录入表）'!E$6:E$282*(LEFT('[1]表九之三（其它收支录入表）'!$B$6:$B$282,LEN($H234))=$H234))</f>
        <v>24</v>
      </c>
      <c r="L234" s="102">
        <f>SUMPRODUCT('[1]表九之二（需明确收支对象级次的录入表）'!I$7:I$9*(LEFT('[1]表九之二（需明确收支对象级次的录入表）'!$B$7:$B$9,LEN($H234))=$H234))+SUMPRODUCT('[1]表九之三（其它收支录入表）'!F$6:F$282*(LEFT('[1]表九之三（其它收支录入表）'!$B$6:$B$282,LEN($H234))=$H234))</f>
        <v>0</v>
      </c>
      <c r="M234" s="108" t="str">
        <f t="shared" si="12"/>
        <v/>
      </c>
      <c r="N234" s="108">
        <f t="shared" si="13"/>
        <v>0</v>
      </c>
    </row>
    <row r="235" s="86" customFormat="1" ht="17.1" customHeight="1" spans="1:14">
      <c r="A235" s="100"/>
      <c r="B235" s="100"/>
      <c r="C235" s="102"/>
      <c r="D235" s="104"/>
      <c r="E235" s="104"/>
      <c r="F235" s="106"/>
      <c r="G235" s="106"/>
      <c r="H235" s="100" t="s">
        <v>1851</v>
      </c>
      <c r="I235" s="100" t="s">
        <v>1852</v>
      </c>
      <c r="J235" s="102">
        <f>SUMPRODUCT('[1]表九之二（需明确收支对象级次的录入表）'!D$7:D$9*(LEFT('[1]表九之二（需明确收支对象级次的录入表）'!$B$7:$B$9,LEN($H235))=$H235))+SUMPRODUCT('[1]表九之三（其它收支录入表）'!D$6:D$282*(LEFT('[1]表九之三（其它收支录入表）'!$B$6:$B$282,LEN($H235))=$H235))</f>
        <v>0</v>
      </c>
      <c r="K235" s="104">
        <f>SUMPRODUCT('[1]表九之二（需明确收支对象级次的录入表）'!E$7:E$9*(LEFT('[1]表九之二（需明确收支对象级次的录入表）'!$B$7:$B$9,LEN($H235))=$H235))+SUMPRODUCT('[1]表九之三（其它收支录入表）'!E$6:E$282*(LEFT('[1]表九之三（其它收支录入表）'!$B$6:$B$282,LEN($H235))=$H235))</f>
        <v>0</v>
      </c>
      <c r="L235" s="104">
        <f>SUMPRODUCT('[1]表九之二（需明确收支对象级次的录入表）'!I$7:I$9*(LEFT('[1]表九之二（需明确收支对象级次的录入表）'!$B$7:$B$9,LEN($H235))=$H235))+SUMPRODUCT('[1]表九之三（其它收支录入表）'!F$6:F$282*(LEFT('[1]表九之三（其它收支录入表）'!$B$6:$B$282,LEN($H235))=$H235))</f>
        <v>0</v>
      </c>
      <c r="M235" s="108" t="str">
        <f t="shared" si="12"/>
        <v/>
      </c>
      <c r="N235" s="108" t="str">
        <f t="shared" si="13"/>
        <v/>
      </c>
    </row>
    <row r="236" s="86" customFormat="1" ht="17.1" customHeight="1" spans="1:14">
      <c r="A236" s="100"/>
      <c r="B236" s="100"/>
      <c r="C236" s="102"/>
      <c r="D236" s="104"/>
      <c r="E236" s="111"/>
      <c r="F236" s="106"/>
      <c r="G236" s="106"/>
      <c r="H236" s="100" t="s">
        <v>1853</v>
      </c>
      <c r="I236" s="100" t="s">
        <v>1854</v>
      </c>
      <c r="J236" s="102">
        <f>SUMPRODUCT('[1]表九之二（需明确收支对象级次的录入表）'!D$7:D$9*(LEFT('[1]表九之二（需明确收支对象级次的录入表）'!$B$7:$B$9,LEN($H236))=$H236))+SUMPRODUCT('[1]表九之三（其它收支录入表）'!D$6:D$282*(LEFT('[1]表九之三（其它收支录入表）'!$B$6:$B$282,LEN($H236))=$H236))</f>
        <v>0</v>
      </c>
      <c r="K236" s="104">
        <f>SUMPRODUCT('[1]表九之二（需明确收支对象级次的录入表）'!E$7:E$9*(LEFT('[1]表九之二（需明确收支对象级次的录入表）'!$B$7:$B$9,LEN($H236))=$H236))+SUMPRODUCT('[1]表九之三（其它收支录入表）'!E$6:E$282*(LEFT('[1]表九之三（其它收支录入表）'!$B$6:$B$282,LEN($H236))=$H236))</f>
        <v>0</v>
      </c>
      <c r="L236" s="104">
        <f>SUMPRODUCT('[1]表九之二（需明确收支对象级次的录入表）'!I$7:I$9*(LEFT('[1]表九之二（需明确收支对象级次的录入表）'!$B$7:$B$9,LEN($H236))=$H236))+SUMPRODUCT('[1]表九之三（其它收支录入表）'!F$6:F$282*(LEFT('[1]表九之三（其它收支录入表）'!$B$6:$B$282,LEN($H236))=$H236))</f>
        <v>0</v>
      </c>
      <c r="M236" s="108" t="str">
        <f t="shared" si="12"/>
        <v/>
      </c>
      <c r="N236" s="108" t="str">
        <f t="shared" si="13"/>
        <v/>
      </c>
    </row>
    <row r="237" s="86" customFormat="1" ht="17.1" customHeight="1" spans="1:14">
      <c r="A237" s="100"/>
      <c r="B237" s="100"/>
      <c r="C237" s="102"/>
      <c r="D237" s="104"/>
      <c r="E237" s="104"/>
      <c r="F237" s="106"/>
      <c r="G237" s="106"/>
      <c r="H237" s="100" t="s">
        <v>1855</v>
      </c>
      <c r="I237" s="100" t="s">
        <v>1856</v>
      </c>
      <c r="J237" s="102">
        <f>SUMPRODUCT('[1]表九之二（需明确收支对象级次的录入表）'!D$7:D$9*(LEFT('[1]表九之二（需明确收支对象级次的录入表）'!$B$7:$B$9,LEN($H237))=$H237))+SUMPRODUCT('[1]表九之三（其它收支录入表）'!D$6:D$282*(LEFT('[1]表九之三（其它收支录入表）'!$B$6:$B$282,LEN($H237))=$H237))</f>
        <v>0</v>
      </c>
      <c r="K237" s="104">
        <f>SUMPRODUCT('[1]表九之二（需明确收支对象级次的录入表）'!E$7:E$9*(LEFT('[1]表九之二（需明确收支对象级次的录入表）'!$B$7:$B$9,LEN($H237))=$H237))+SUMPRODUCT('[1]表九之三（其它收支录入表）'!E$6:E$282*(LEFT('[1]表九之三（其它收支录入表）'!$B$6:$B$282,LEN($H237))=$H237))</f>
        <v>0</v>
      </c>
      <c r="L237" s="104">
        <f>SUMPRODUCT('[1]表九之二（需明确收支对象级次的录入表）'!I$7:I$9*(LEFT('[1]表九之二（需明确收支对象级次的录入表）'!$B$7:$B$9,LEN($H237))=$H237))+SUMPRODUCT('[1]表九之三（其它收支录入表）'!F$6:F$282*(LEFT('[1]表九之三（其它收支录入表）'!$B$6:$B$282,LEN($H237))=$H237))</f>
        <v>0</v>
      </c>
      <c r="M237" s="108" t="str">
        <f t="shared" si="12"/>
        <v/>
      </c>
      <c r="N237" s="108" t="str">
        <f t="shared" si="13"/>
        <v/>
      </c>
    </row>
    <row r="238" s="86" customFormat="1" ht="17.1" customHeight="1" spans="1:14">
      <c r="A238" s="100"/>
      <c r="B238" s="100"/>
      <c r="C238" s="102"/>
      <c r="D238" s="104"/>
      <c r="E238" s="104"/>
      <c r="F238" s="106"/>
      <c r="G238" s="106"/>
      <c r="H238" s="100" t="s">
        <v>1857</v>
      </c>
      <c r="I238" s="100" t="s">
        <v>1858</v>
      </c>
      <c r="J238" s="102">
        <f>SUMPRODUCT('[1]表九之二（需明确收支对象级次的录入表）'!D$7:D$9*(LEFT('[1]表九之二（需明确收支对象级次的录入表）'!$B$7:$B$9,LEN($H238))=$H238))+SUMPRODUCT('[1]表九之三（其它收支录入表）'!D$6:D$282*(LEFT('[1]表九之三（其它收支录入表）'!$B$6:$B$282,LEN($H238))=$H238))</f>
        <v>0</v>
      </c>
      <c r="K238" s="104">
        <f>SUMPRODUCT('[1]表九之二（需明确收支对象级次的录入表）'!E$7:E$9*(LEFT('[1]表九之二（需明确收支对象级次的录入表）'!$B$7:$B$9,LEN($H238))=$H238))+SUMPRODUCT('[1]表九之三（其它收支录入表）'!E$6:E$282*(LEFT('[1]表九之三（其它收支录入表）'!$B$6:$B$282,LEN($H238))=$H238))</f>
        <v>0</v>
      </c>
      <c r="L238" s="104">
        <f>SUMPRODUCT('[1]表九之二（需明确收支对象级次的录入表）'!I$7:I$9*(LEFT('[1]表九之二（需明确收支对象级次的录入表）'!$B$7:$B$9,LEN($H238))=$H238))+SUMPRODUCT('[1]表九之三（其它收支录入表）'!F$6:F$282*(LEFT('[1]表九之三（其它收支录入表）'!$B$6:$B$282,LEN($H238))=$H238))</f>
        <v>0</v>
      </c>
      <c r="M238" s="108" t="str">
        <f t="shared" si="12"/>
        <v/>
      </c>
      <c r="N238" s="108" t="str">
        <f t="shared" si="13"/>
        <v/>
      </c>
    </row>
    <row r="239" s="86" customFormat="1" ht="17.1" customHeight="1" spans="1:14">
      <c r="A239" s="100"/>
      <c r="B239" s="100"/>
      <c r="C239" s="102"/>
      <c r="D239" s="104"/>
      <c r="E239" s="104"/>
      <c r="F239" s="106"/>
      <c r="G239" s="106"/>
      <c r="H239" s="100" t="s">
        <v>1859</v>
      </c>
      <c r="I239" s="100" t="s">
        <v>1860</v>
      </c>
      <c r="J239" s="102">
        <f>SUMPRODUCT('[1]表九之二（需明确收支对象级次的录入表）'!D$7:D$9*(LEFT('[1]表九之二（需明确收支对象级次的录入表）'!$B$7:$B$9,LEN($H239))=$H239))+SUMPRODUCT('[1]表九之三（其它收支录入表）'!D$6:D$282*(LEFT('[1]表九之三（其它收支录入表）'!$B$6:$B$282,LEN($H239))=$H239))</f>
        <v>0</v>
      </c>
      <c r="K239" s="104">
        <f>SUMPRODUCT('[1]表九之二（需明确收支对象级次的录入表）'!E$7:E$9*(LEFT('[1]表九之二（需明确收支对象级次的录入表）'!$B$7:$B$9,LEN($H239))=$H239))+SUMPRODUCT('[1]表九之三（其它收支录入表）'!E$6:E$282*(LEFT('[1]表九之三（其它收支录入表）'!$B$6:$B$282,LEN($H239))=$H239))</f>
        <v>0</v>
      </c>
      <c r="L239" s="104">
        <f>SUMPRODUCT('[1]表九之二（需明确收支对象级次的录入表）'!I$7:I$9*(LEFT('[1]表九之二（需明确收支对象级次的录入表）'!$B$7:$B$9,LEN($H239))=$H239))+SUMPRODUCT('[1]表九之三（其它收支录入表）'!F$6:F$282*(LEFT('[1]表九之三（其它收支录入表）'!$B$6:$B$282,LEN($H239))=$H239))</f>
        <v>0</v>
      </c>
      <c r="M239" s="108" t="str">
        <f t="shared" si="12"/>
        <v/>
      </c>
      <c r="N239" s="108" t="str">
        <f t="shared" si="13"/>
        <v/>
      </c>
    </row>
    <row r="240" s="86" customFormat="1" ht="17.1" customHeight="1" spans="1:14">
      <c r="A240" s="100"/>
      <c r="B240" s="100"/>
      <c r="C240" s="102"/>
      <c r="D240" s="104"/>
      <c r="E240" s="104"/>
      <c r="F240" s="106"/>
      <c r="G240" s="106"/>
      <c r="H240" s="100" t="s">
        <v>1861</v>
      </c>
      <c r="I240" s="100" t="s">
        <v>1862</v>
      </c>
      <c r="J240" s="102">
        <f>SUMPRODUCT('[1]表九之二（需明确收支对象级次的录入表）'!D$7:D$9*(LEFT('[1]表九之二（需明确收支对象级次的录入表）'!$B$7:$B$9,LEN($H240))=$H240))+SUMPRODUCT('[1]表九之三（其它收支录入表）'!D$6:D$282*(LEFT('[1]表九之三（其它收支录入表）'!$B$6:$B$282,LEN($H240))=$H240))</f>
        <v>0</v>
      </c>
      <c r="K240" s="104">
        <f>SUMPRODUCT('[1]表九之二（需明确收支对象级次的录入表）'!E$7:E$9*(LEFT('[1]表九之二（需明确收支对象级次的录入表）'!$B$7:$B$9,LEN($H240))=$H240))+SUMPRODUCT('[1]表九之三（其它收支录入表）'!E$6:E$282*(LEFT('[1]表九之三（其它收支录入表）'!$B$6:$B$282,LEN($H240))=$H240))</f>
        <v>0</v>
      </c>
      <c r="L240" s="104">
        <f>SUMPRODUCT('[1]表九之二（需明确收支对象级次的录入表）'!I$7:I$9*(LEFT('[1]表九之二（需明确收支对象级次的录入表）'!$B$7:$B$9,LEN($H240))=$H240))+SUMPRODUCT('[1]表九之三（其它收支录入表）'!F$6:F$282*(LEFT('[1]表九之三（其它收支录入表）'!$B$6:$B$282,LEN($H240))=$H240))</f>
        <v>0</v>
      </c>
      <c r="M240" s="108" t="str">
        <f t="shared" si="12"/>
        <v/>
      </c>
      <c r="N240" s="108" t="str">
        <f t="shared" si="13"/>
        <v/>
      </c>
    </row>
    <row r="241" s="86" customFormat="1" ht="17.1" customHeight="1" spans="1:14">
      <c r="A241" s="100"/>
      <c r="B241" s="100"/>
      <c r="C241" s="102"/>
      <c r="D241" s="104"/>
      <c r="E241" s="104"/>
      <c r="F241" s="106"/>
      <c r="G241" s="106"/>
      <c r="H241" s="100" t="s">
        <v>1863</v>
      </c>
      <c r="I241" s="100" t="s">
        <v>1864</v>
      </c>
      <c r="J241" s="102">
        <f>SUMPRODUCT('[1]表九之二（需明确收支对象级次的录入表）'!D$7:D$9*(LEFT('[1]表九之二（需明确收支对象级次的录入表）'!$B$7:$B$9,LEN($H241))=$H241))+SUMPRODUCT('[1]表九之三（其它收支录入表）'!D$6:D$282*(LEFT('[1]表九之三（其它收支录入表）'!$B$6:$B$282,LEN($H241))=$H241))</f>
        <v>0</v>
      </c>
      <c r="K241" s="104">
        <f>SUMPRODUCT('[1]表九之二（需明确收支对象级次的录入表）'!E$7:E$9*(LEFT('[1]表九之二（需明确收支对象级次的录入表）'!$B$7:$B$9,LEN($H241))=$H241))+SUMPRODUCT('[1]表九之三（其它收支录入表）'!E$6:E$282*(LEFT('[1]表九之三（其它收支录入表）'!$B$6:$B$282,LEN($H241))=$H241))</f>
        <v>0</v>
      </c>
      <c r="L241" s="104">
        <f>SUMPRODUCT('[1]表九之二（需明确收支对象级次的录入表）'!I$7:I$9*(LEFT('[1]表九之二（需明确收支对象级次的录入表）'!$B$7:$B$9,LEN($H241))=$H241))+SUMPRODUCT('[1]表九之三（其它收支录入表）'!F$6:F$282*(LEFT('[1]表九之三（其它收支录入表）'!$B$6:$B$282,LEN($H241))=$H241))</f>
        <v>0</v>
      </c>
      <c r="M241" s="108" t="str">
        <f t="shared" si="12"/>
        <v/>
      </c>
      <c r="N241" s="108" t="str">
        <f t="shared" si="13"/>
        <v/>
      </c>
    </row>
    <row r="242" s="86" customFormat="1" ht="17.1" customHeight="1" spans="1:14">
      <c r="A242" s="100"/>
      <c r="B242" s="100"/>
      <c r="C242" s="102"/>
      <c r="D242" s="104"/>
      <c r="E242" s="104"/>
      <c r="F242" s="106"/>
      <c r="G242" s="106"/>
      <c r="H242" s="100" t="s">
        <v>1865</v>
      </c>
      <c r="I242" s="100" t="s">
        <v>1866</v>
      </c>
      <c r="J242" s="102">
        <f>SUMPRODUCT('[1]表九之二（需明确收支对象级次的录入表）'!D$7:D$9*(LEFT('[1]表九之二（需明确收支对象级次的录入表）'!$B$7:$B$9,LEN($H242))=$H242))+SUMPRODUCT('[1]表九之三（其它收支录入表）'!D$6:D$282*(LEFT('[1]表九之三（其它收支录入表）'!$B$6:$B$282,LEN($H242))=$H242))</f>
        <v>0</v>
      </c>
      <c r="K242" s="104">
        <f>SUMPRODUCT('[1]表九之二（需明确收支对象级次的录入表）'!E$7:E$9*(LEFT('[1]表九之二（需明确收支对象级次的录入表）'!$B$7:$B$9,LEN($H242))=$H242))+SUMPRODUCT('[1]表九之三（其它收支录入表）'!E$6:E$282*(LEFT('[1]表九之三（其它收支录入表）'!$B$6:$B$282,LEN($H242))=$H242))</f>
        <v>0</v>
      </c>
      <c r="L242" s="104">
        <f>SUMPRODUCT('[1]表九之二（需明确收支对象级次的录入表）'!I$7:I$9*(LEFT('[1]表九之二（需明确收支对象级次的录入表）'!$B$7:$B$9,LEN($H242))=$H242))+SUMPRODUCT('[1]表九之三（其它收支录入表）'!F$6:F$282*(LEFT('[1]表九之三（其它收支录入表）'!$B$6:$B$282,LEN($H242))=$H242))</f>
        <v>0</v>
      </c>
      <c r="M242" s="108" t="str">
        <f t="shared" si="12"/>
        <v/>
      </c>
      <c r="N242" s="108" t="str">
        <f t="shared" si="13"/>
        <v/>
      </c>
    </row>
    <row r="243" s="86" customFormat="1" ht="17.1" customHeight="1" spans="1:14">
      <c r="A243" s="100"/>
      <c r="B243" s="100"/>
      <c r="C243" s="102"/>
      <c r="D243" s="104"/>
      <c r="E243" s="104"/>
      <c r="F243" s="106"/>
      <c r="G243" s="106"/>
      <c r="H243" s="100" t="s">
        <v>1867</v>
      </c>
      <c r="I243" s="100" t="s">
        <v>1868</v>
      </c>
      <c r="J243" s="102">
        <f>SUMPRODUCT('[1]表九之二（需明确收支对象级次的录入表）'!D$7:D$9*(LEFT('[1]表九之二（需明确收支对象级次的录入表）'!$B$7:$B$9,LEN($H243))=$H243))+SUMPRODUCT('[1]表九之三（其它收支录入表）'!D$6:D$282*(LEFT('[1]表九之三（其它收支录入表）'!$B$6:$B$282,LEN($H243))=$H243))</f>
        <v>0</v>
      </c>
      <c r="K243" s="104">
        <f>SUMPRODUCT('[1]表九之二（需明确收支对象级次的录入表）'!E$7:E$9*(LEFT('[1]表九之二（需明确收支对象级次的录入表）'!$B$7:$B$9,LEN($H243))=$H243))+SUMPRODUCT('[1]表九之三（其它收支录入表）'!E$6:E$282*(LEFT('[1]表九之三（其它收支录入表）'!$B$6:$B$282,LEN($H243))=$H243))</f>
        <v>0</v>
      </c>
      <c r="L243" s="104">
        <f>SUMPRODUCT('[1]表九之二（需明确收支对象级次的录入表）'!I$7:I$9*(LEFT('[1]表九之二（需明确收支对象级次的录入表）'!$B$7:$B$9,LEN($H243))=$H243))+SUMPRODUCT('[1]表九之三（其它收支录入表）'!F$6:F$282*(LEFT('[1]表九之三（其它收支录入表）'!$B$6:$B$282,LEN($H243))=$H243))</f>
        <v>0</v>
      </c>
      <c r="M243" s="108" t="str">
        <f t="shared" si="12"/>
        <v/>
      </c>
      <c r="N243" s="108" t="str">
        <f t="shared" si="13"/>
        <v/>
      </c>
    </row>
    <row r="244" s="86" customFormat="1" ht="17.1" customHeight="1" spans="1:14">
      <c r="A244" s="100"/>
      <c r="B244" s="100"/>
      <c r="C244" s="102"/>
      <c r="D244" s="104"/>
      <c r="E244" s="104"/>
      <c r="F244" s="106"/>
      <c r="G244" s="106"/>
      <c r="H244" s="100" t="s">
        <v>1869</v>
      </c>
      <c r="I244" s="100" t="s">
        <v>1870</v>
      </c>
      <c r="J244" s="102">
        <f>SUMPRODUCT('[1]表九之二（需明确收支对象级次的录入表）'!D$7:D$9*(LEFT('[1]表九之二（需明确收支对象级次的录入表）'!$B$7:$B$9,LEN($H244))=$H244))+SUMPRODUCT('[1]表九之三（其它收支录入表）'!D$6:D$282*(LEFT('[1]表九之三（其它收支录入表）'!$B$6:$B$282,LEN($H244))=$H244))</f>
        <v>0</v>
      </c>
      <c r="K244" s="104">
        <f>SUMPRODUCT('[1]表九之二（需明确收支对象级次的录入表）'!E$7:E$9*(LEFT('[1]表九之二（需明确收支对象级次的录入表）'!$B$7:$B$9,LEN($H244))=$H244))+SUMPRODUCT('[1]表九之三（其它收支录入表）'!E$6:E$282*(LEFT('[1]表九之三（其它收支录入表）'!$B$6:$B$282,LEN($H244))=$H244))</f>
        <v>0</v>
      </c>
      <c r="L244" s="104">
        <f>SUMPRODUCT('[1]表九之二（需明确收支对象级次的录入表）'!I$7:I$9*(LEFT('[1]表九之二（需明确收支对象级次的录入表）'!$B$7:$B$9,LEN($H244))=$H244))+SUMPRODUCT('[1]表九之三（其它收支录入表）'!F$6:F$282*(LEFT('[1]表九之三（其它收支录入表）'!$B$6:$B$282,LEN($H244))=$H244))</f>
        <v>0</v>
      </c>
      <c r="M244" s="108" t="str">
        <f t="shared" si="12"/>
        <v/>
      </c>
      <c r="N244" s="108" t="str">
        <f t="shared" si="13"/>
        <v/>
      </c>
    </row>
    <row r="245" s="86" customFormat="1" ht="17.1" customHeight="1" spans="1:14">
      <c r="A245" s="100"/>
      <c r="B245" s="100"/>
      <c r="C245" s="102"/>
      <c r="D245" s="104"/>
      <c r="E245" s="104"/>
      <c r="F245" s="106"/>
      <c r="G245" s="106"/>
      <c r="H245" s="100" t="s">
        <v>1871</v>
      </c>
      <c r="I245" s="100" t="s">
        <v>1872</v>
      </c>
      <c r="J245" s="102">
        <f>SUMPRODUCT('[1]表九之二（需明确收支对象级次的录入表）'!D$7:D$9*(LEFT('[1]表九之二（需明确收支对象级次的录入表）'!$B$7:$B$9,LEN($H245))=$H245))+SUMPRODUCT('[1]表九之三（其它收支录入表）'!D$6:D$282*(LEFT('[1]表九之三（其它收支录入表）'!$B$6:$B$282,LEN($H245))=$H245))</f>
        <v>0</v>
      </c>
      <c r="K245" s="104">
        <f>SUMPRODUCT('[1]表九之二（需明确收支对象级次的录入表）'!E$7:E$9*(LEFT('[1]表九之二（需明确收支对象级次的录入表）'!$B$7:$B$9,LEN($H245))=$H245))+SUMPRODUCT('[1]表九之三（其它收支录入表）'!E$6:E$282*(LEFT('[1]表九之三（其它收支录入表）'!$B$6:$B$282,LEN($H245))=$H245))</f>
        <v>0</v>
      </c>
      <c r="L245" s="104">
        <f>SUMPRODUCT('[1]表九之二（需明确收支对象级次的录入表）'!I$7:I$9*(LEFT('[1]表九之二（需明确收支对象级次的录入表）'!$B$7:$B$9,LEN($H245))=$H245))+SUMPRODUCT('[1]表九之三（其它收支录入表）'!F$6:F$282*(LEFT('[1]表九之三（其它收支录入表）'!$B$6:$B$282,LEN($H245))=$H245))</f>
        <v>0</v>
      </c>
      <c r="M245" s="108" t="str">
        <f t="shared" si="12"/>
        <v/>
      </c>
      <c r="N245" s="108" t="str">
        <f t="shared" si="13"/>
        <v/>
      </c>
    </row>
    <row r="246" s="86" customFormat="1" ht="17.1" customHeight="1" spans="1:14">
      <c r="A246" s="100"/>
      <c r="B246" s="100"/>
      <c r="C246" s="102"/>
      <c r="D246" s="104"/>
      <c r="E246" s="104"/>
      <c r="F246" s="106"/>
      <c r="G246" s="106"/>
      <c r="H246" s="100" t="s">
        <v>1873</v>
      </c>
      <c r="I246" s="100" t="s">
        <v>1874</v>
      </c>
      <c r="J246" s="102">
        <f>SUMPRODUCT('[1]表九之二（需明确收支对象级次的录入表）'!D$7:D$9*(LEFT('[1]表九之二（需明确收支对象级次的录入表）'!$B$7:$B$9,LEN($H246))=$H246))+SUMPRODUCT('[1]表九之三（其它收支录入表）'!D$6:D$282*(LEFT('[1]表九之三（其它收支录入表）'!$B$6:$B$282,LEN($H246))=$H246))</f>
        <v>0</v>
      </c>
      <c r="K246" s="104">
        <f>SUMPRODUCT('[1]表九之二（需明确收支对象级次的录入表）'!E$7:E$9*(LEFT('[1]表九之二（需明确收支对象级次的录入表）'!$B$7:$B$9,LEN($H246))=$H246))+SUMPRODUCT('[1]表九之三（其它收支录入表）'!E$6:E$282*(LEFT('[1]表九之三（其它收支录入表）'!$B$6:$B$282,LEN($H246))=$H246))</f>
        <v>0</v>
      </c>
      <c r="L246" s="104">
        <f>SUMPRODUCT('[1]表九之二（需明确收支对象级次的录入表）'!I$7:I$9*(LEFT('[1]表九之二（需明确收支对象级次的录入表）'!$B$7:$B$9,LEN($H246))=$H246))+SUMPRODUCT('[1]表九之三（其它收支录入表）'!F$6:F$282*(LEFT('[1]表九之三（其它收支录入表）'!$B$6:$B$282,LEN($H246))=$H246))</f>
        <v>0</v>
      </c>
      <c r="M246" s="108" t="str">
        <f t="shared" si="12"/>
        <v/>
      </c>
      <c r="N246" s="108" t="str">
        <f t="shared" si="13"/>
        <v/>
      </c>
    </row>
    <row r="247" s="86" customFormat="1" ht="17.1" customHeight="1" spans="1:14">
      <c r="A247" s="100"/>
      <c r="B247" s="100"/>
      <c r="C247" s="102"/>
      <c r="D247" s="104"/>
      <c r="E247" s="104"/>
      <c r="F247" s="106"/>
      <c r="G247" s="106"/>
      <c r="H247" s="100" t="s">
        <v>1875</v>
      </c>
      <c r="I247" s="100" t="s">
        <v>1876</v>
      </c>
      <c r="J247" s="102">
        <f>SUMPRODUCT('[1]表九之二（需明确收支对象级次的录入表）'!D$7:D$9*(LEFT('[1]表九之二（需明确收支对象级次的录入表）'!$B$7:$B$9,LEN($H247))=$H247))+SUMPRODUCT('[1]表九之三（其它收支录入表）'!D$6:D$282*(LEFT('[1]表九之三（其它收支录入表）'!$B$6:$B$282,LEN($H247))=$H247))</f>
        <v>0</v>
      </c>
      <c r="K247" s="104">
        <f>SUMPRODUCT('[1]表九之二（需明确收支对象级次的录入表）'!E$7:E$9*(LEFT('[1]表九之二（需明确收支对象级次的录入表）'!$B$7:$B$9,LEN($H247))=$H247))+SUMPRODUCT('[1]表九之三（其它收支录入表）'!E$6:E$282*(LEFT('[1]表九之三（其它收支录入表）'!$B$6:$B$282,LEN($H247))=$H247))</f>
        <v>0</v>
      </c>
      <c r="L247" s="104">
        <f>SUMPRODUCT('[1]表九之二（需明确收支对象级次的录入表）'!I$7:I$9*(LEFT('[1]表九之二（需明确收支对象级次的录入表）'!$B$7:$B$9,LEN($H247))=$H247))+SUMPRODUCT('[1]表九之三（其它收支录入表）'!F$6:F$282*(LEFT('[1]表九之三（其它收支录入表）'!$B$6:$B$282,LEN($H247))=$H247))</f>
        <v>0</v>
      </c>
      <c r="M247" s="108" t="str">
        <f t="shared" si="12"/>
        <v/>
      </c>
      <c r="N247" s="108" t="str">
        <f t="shared" si="13"/>
        <v/>
      </c>
    </row>
    <row r="248" s="86" customFormat="1" ht="17.1" customHeight="1" spans="1:14">
      <c r="A248" s="100"/>
      <c r="B248" s="100"/>
      <c r="C248" s="102"/>
      <c r="D248" s="104"/>
      <c r="E248" s="104"/>
      <c r="F248" s="106"/>
      <c r="G248" s="106"/>
      <c r="H248" s="100" t="s">
        <v>1877</v>
      </c>
      <c r="I248" s="100" t="s">
        <v>1878</v>
      </c>
      <c r="J248" s="102">
        <f>SUMPRODUCT('[1]表九之二（需明确收支对象级次的录入表）'!D$7:D$9*(LEFT('[1]表九之二（需明确收支对象级次的录入表）'!$B$7:$B$9,LEN($H248))=$H248))+SUMPRODUCT('[1]表九之三（其它收支录入表）'!D$6:D$282*(LEFT('[1]表九之三（其它收支录入表）'!$B$6:$B$282,LEN($H248))=$H248))</f>
        <v>0</v>
      </c>
      <c r="K248" s="104">
        <f>SUMPRODUCT('[1]表九之二（需明确收支对象级次的录入表）'!E$7:E$9*(LEFT('[1]表九之二（需明确收支对象级次的录入表）'!$B$7:$B$9,LEN($H248))=$H248))+SUMPRODUCT('[1]表九之三（其它收支录入表）'!E$6:E$282*(LEFT('[1]表九之三（其它收支录入表）'!$B$6:$B$282,LEN($H248))=$H248))</f>
        <v>24</v>
      </c>
      <c r="L248" s="104">
        <f>SUMPRODUCT('[1]表九之二（需明确收支对象级次的录入表）'!I$7:I$9*(LEFT('[1]表九之二（需明确收支对象级次的录入表）'!$B$7:$B$9,LEN($H248))=$H248))+SUMPRODUCT('[1]表九之三（其它收支录入表）'!F$6:F$282*(LEFT('[1]表九之三（其它收支录入表）'!$B$6:$B$282,LEN($H248))=$H248))</f>
        <v>0</v>
      </c>
      <c r="M248" s="108" t="str">
        <f t="shared" si="12"/>
        <v/>
      </c>
      <c r="N248" s="108">
        <f t="shared" si="13"/>
        <v>0</v>
      </c>
    </row>
    <row r="249" s="86" customFormat="1" ht="17.1" customHeight="1" spans="1:14">
      <c r="A249" s="100"/>
      <c r="B249" s="100"/>
      <c r="C249" s="102"/>
      <c r="D249" s="104"/>
      <c r="E249" s="104"/>
      <c r="F249" s="106"/>
      <c r="G249" s="106"/>
      <c r="H249" s="100" t="s">
        <v>1879</v>
      </c>
      <c r="I249" s="100" t="s">
        <v>1880</v>
      </c>
      <c r="J249" s="102">
        <f>SUMPRODUCT('[1]表九之二（需明确收支对象级次的录入表）'!D$7:D$9*(LEFT('[1]表九之二（需明确收支对象级次的录入表）'!$B$7:$B$9,LEN($H249))=$H249))+SUMPRODUCT('[1]表九之三（其它收支录入表）'!D$6:D$282*(LEFT('[1]表九之三（其它收支录入表）'!$B$6:$B$282,LEN($H249))=$H249))</f>
        <v>0</v>
      </c>
      <c r="K249" s="104">
        <f>SUMPRODUCT('[1]表九之二（需明确收支对象级次的录入表）'!E$7:E$9*(LEFT('[1]表九之二（需明确收支对象级次的录入表）'!$B$7:$B$9,LEN($H249))=$H249))+SUMPRODUCT('[1]表九之三（其它收支录入表）'!E$6:E$282*(LEFT('[1]表九之三（其它收支录入表）'!$B$6:$B$282,LEN($H249))=$H249))</f>
        <v>0</v>
      </c>
      <c r="L249" s="104">
        <f>SUMPRODUCT('[1]表九之二（需明确收支对象级次的录入表）'!I$7:I$9*(LEFT('[1]表九之二（需明确收支对象级次的录入表）'!$B$7:$B$9,LEN($H249))=$H249))+SUMPRODUCT('[1]表九之三（其它收支录入表）'!F$6:F$282*(LEFT('[1]表九之三（其它收支录入表）'!$B$6:$B$282,LEN($H249))=$H249))</f>
        <v>0</v>
      </c>
      <c r="M249" s="108" t="str">
        <f t="shared" si="12"/>
        <v/>
      </c>
      <c r="N249" s="108" t="str">
        <f t="shared" si="13"/>
        <v/>
      </c>
    </row>
    <row r="250" s="86" customFormat="1" ht="17.1" customHeight="1" spans="1:14">
      <c r="A250" s="100"/>
      <c r="B250" s="100"/>
      <c r="C250" s="102"/>
      <c r="D250" s="104"/>
      <c r="E250" s="104"/>
      <c r="F250" s="106"/>
      <c r="G250" s="106"/>
      <c r="H250" s="100" t="s">
        <v>1881</v>
      </c>
      <c r="I250" s="100" t="s">
        <v>1882</v>
      </c>
      <c r="J250" s="102">
        <f>SUMPRODUCT('[1]表九之二（需明确收支对象级次的录入表）'!D$7:D$9*(LEFT('[1]表九之二（需明确收支对象级次的录入表）'!$B$7:$B$9,LEN($H250))=$H250))+SUMPRODUCT('[1]表九之三（其它收支录入表）'!D$6:D$282*(LEFT('[1]表九之三（其它收支录入表）'!$B$6:$B$282,LEN($H250))=$H250))</f>
        <v>0</v>
      </c>
      <c r="K250" s="102">
        <f>SUMPRODUCT('[1]表九之二（需明确收支对象级次的录入表）'!E$7:E$9*(LEFT('[1]表九之二（需明确收支对象级次的录入表）'!$B$7:$B$9,LEN($H250))=$H250))+SUMPRODUCT('[1]表九之三（其它收支录入表）'!E$6:E$282*(LEFT('[1]表九之三（其它收支录入表）'!$B$6:$B$282,LEN($H250))=$H250))</f>
        <v>0</v>
      </c>
      <c r="L250" s="102">
        <f>SUMPRODUCT('[1]表九之二（需明确收支对象级次的录入表）'!I$7:I$9*(LEFT('[1]表九之二（需明确收支对象级次的录入表）'!$B$7:$B$9,LEN($H250))=$H250))+SUMPRODUCT('[1]表九之三（其它收支录入表）'!F$6:F$282*(LEFT('[1]表九之三（其它收支录入表）'!$B$6:$B$282,LEN($H250))=$H250))</f>
        <v>0</v>
      </c>
      <c r="M250" s="108" t="str">
        <f t="shared" si="12"/>
        <v/>
      </c>
      <c r="N250" s="108" t="str">
        <f t="shared" si="13"/>
        <v/>
      </c>
    </row>
    <row r="251" s="86" customFormat="1" ht="17.1" customHeight="1" spans="1:14">
      <c r="A251" s="100"/>
      <c r="B251" s="100"/>
      <c r="C251" s="102"/>
      <c r="D251" s="104"/>
      <c r="E251" s="104"/>
      <c r="F251" s="106"/>
      <c r="G251" s="106"/>
      <c r="H251" s="100" t="s">
        <v>1883</v>
      </c>
      <c r="I251" s="100" t="s">
        <v>1884</v>
      </c>
      <c r="J251" s="102">
        <f>SUMPRODUCT('[1]表九之二（需明确收支对象级次的录入表）'!D$7:D$9*(LEFT('[1]表九之二（需明确收支对象级次的录入表）'!$B$7:$B$9,LEN($H251))=$H251))+SUMPRODUCT('[1]表九之三（其它收支录入表）'!D$6:D$282*(LEFT('[1]表九之三（其它收支录入表）'!$B$6:$B$282,LEN($H251))=$H251))</f>
        <v>0</v>
      </c>
      <c r="K251" s="102">
        <f>SUMPRODUCT('[1]表九之二（需明确收支对象级次的录入表）'!E$7:E$9*(LEFT('[1]表九之二（需明确收支对象级次的录入表）'!$B$7:$B$9,LEN($H251))=$H251))+SUMPRODUCT('[1]表九之三（其它收支录入表）'!E$6:E$282*(LEFT('[1]表九之三（其它收支录入表）'!$B$6:$B$282,LEN($H251))=$H251))</f>
        <v>0</v>
      </c>
      <c r="L251" s="102">
        <f>SUMPRODUCT('[1]表九之二（需明确收支对象级次的录入表）'!I$7:I$9*(LEFT('[1]表九之二（需明确收支对象级次的录入表）'!$B$7:$B$9,LEN($H251))=$H251))+SUMPRODUCT('[1]表九之三（其它收支录入表）'!F$6:F$282*(LEFT('[1]表九之三（其它收支录入表）'!$B$6:$B$282,LEN($H251))=$H251))</f>
        <v>0</v>
      </c>
      <c r="M251" s="108" t="str">
        <f t="shared" si="12"/>
        <v/>
      </c>
      <c r="N251" s="108" t="str">
        <f t="shared" si="13"/>
        <v/>
      </c>
    </row>
    <row r="252" s="86" customFormat="1" ht="17.1" customHeight="1" spans="1:14">
      <c r="A252" s="100"/>
      <c r="B252" s="100"/>
      <c r="C252" s="102"/>
      <c r="D252" s="104"/>
      <c r="E252" s="104"/>
      <c r="F252" s="106"/>
      <c r="G252" s="106"/>
      <c r="H252" s="100" t="s">
        <v>1885</v>
      </c>
      <c r="I252" s="100" t="s">
        <v>1886</v>
      </c>
      <c r="J252" s="102">
        <f>SUMPRODUCT('[1]表九之二（需明确收支对象级次的录入表）'!D$7:D$9*(LEFT('[1]表九之二（需明确收支对象级次的录入表）'!$B$7:$B$9,LEN($H252))=$H252))+SUMPRODUCT('[1]表九之三（其它收支录入表）'!D$6:D$282*(LEFT('[1]表九之三（其它收支录入表）'!$B$6:$B$282,LEN($H252))=$H252))</f>
        <v>0</v>
      </c>
      <c r="K252" s="104">
        <f>SUMPRODUCT('[1]表九之二（需明确收支对象级次的录入表）'!E$7:E$9*(LEFT('[1]表九之二（需明确收支对象级次的录入表）'!$B$7:$B$9,LEN($H252))=$H252))+SUMPRODUCT('[1]表九之三（其它收支录入表）'!E$6:E$282*(LEFT('[1]表九之三（其它收支录入表）'!$B$6:$B$282,LEN($H252))=$H252))</f>
        <v>0</v>
      </c>
      <c r="L252" s="104">
        <f>SUMPRODUCT('[1]表九之二（需明确收支对象级次的录入表）'!I$7:I$9*(LEFT('[1]表九之二（需明确收支对象级次的录入表）'!$B$7:$B$9,LEN($H252))=$H252))+SUMPRODUCT('[1]表九之三（其它收支录入表）'!F$6:F$282*(LEFT('[1]表九之三（其它收支录入表）'!$B$6:$B$282,LEN($H252))=$H252))</f>
        <v>0</v>
      </c>
      <c r="M252" s="108" t="str">
        <f t="shared" si="12"/>
        <v/>
      </c>
      <c r="N252" s="108" t="str">
        <f t="shared" si="13"/>
        <v/>
      </c>
    </row>
    <row r="253" s="86" customFormat="1" ht="17.1" customHeight="1" spans="1:14">
      <c r="A253" s="100"/>
      <c r="B253" s="100"/>
      <c r="C253" s="102"/>
      <c r="D253" s="104"/>
      <c r="E253" s="104"/>
      <c r="F253" s="106"/>
      <c r="G253" s="106"/>
      <c r="H253" s="100" t="s">
        <v>1887</v>
      </c>
      <c r="I253" s="100" t="s">
        <v>1888</v>
      </c>
      <c r="J253" s="102">
        <f>SUMPRODUCT('[1]表九之二（需明确收支对象级次的录入表）'!D$7:D$9*(LEFT('[1]表九之二（需明确收支对象级次的录入表）'!$B$7:$B$9,LEN($H253))=$H253))+SUMPRODUCT('[1]表九之三（其它收支录入表）'!D$6:D$282*(LEFT('[1]表九之三（其它收支录入表）'!$B$6:$B$282,LEN($H253))=$H253))</f>
        <v>0</v>
      </c>
      <c r="K253" s="104">
        <f>SUMPRODUCT('[1]表九之二（需明确收支对象级次的录入表）'!E$7:E$9*(LEFT('[1]表九之二（需明确收支对象级次的录入表）'!$B$7:$B$9,LEN($H253))=$H253))+SUMPRODUCT('[1]表九之三（其它收支录入表）'!E$6:E$282*(LEFT('[1]表九之三（其它收支录入表）'!$B$6:$B$282,LEN($H253))=$H253))</f>
        <v>0</v>
      </c>
      <c r="L253" s="104">
        <f>SUMPRODUCT('[1]表九之二（需明确收支对象级次的录入表）'!I$7:I$9*(LEFT('[1]表九之二（需明确收支对象级次的录入表）'!$B$7:$B$9,LEN($H253))=$H253))+SUMPRODUCT('[1]表九之三（其它收支录入表）'!F$6:F$282*(LEFT('[1]表九之三（其它收支录入表）'!$B$6:$B$282,LEN($H253))=$H253))</f>
        <v>0</v>
      </c>
      <c r="M253" s="108" t="str">
        <f t="shared" si="12"/>
        <v/>
      </c>
      <c r="N253" s="108" t="str">
        <f t="shared" si="13"/>
        <v/>
      </c>
    </row>
    <row r="254" s="86" customFormat="1" ht="17.1" customHeight="1" spans="1:14">
      <c r="A254" s="100"/>
      <c r="B254" s="100"/>
      <c r="C254" s="102"/>
      <c r="D254" s="104"/>
      <c r="E254" s="104"/>
      <c r="F254" s="106"/>
      <c r="G254" s="106"/>
      <c r="H254" s="100" t="s">
        <v>1889</v>
      </c>
      <c r="I254" s="100" t="s">
        <v>1890</v>
      </c>
      <c r="J254" s="102">
        <f>SUMPRODUCT('[1]表九之二（需明确收支对象级次的录入表）'!D$7:D$9*(LEFT('[1]表九之二（需明确收支对象级次的录入表）'!$B$7:$B$9,LEN($H254))=$H254))+SUMPRODUCT('[1]表九之三（其它收支录入表）'!D$6:D$282*(LEFT('[1]表九之三（其它收支录入表）'!$B$6:$B$282,LEN($H254))=$H254))</f>
        <v>0</v>
      </c>
      <c r="K254" s="104">
        <f>SUMPRODUCT('[1]表九之二（需明确收支对象级次的录入表）'!E$7:E$9*(LEFT('[1]表九之二（需明确收支对象级次的录入表）'!$B$7:$B$9,LEN($H254))=$H254))+SUMPRODUCT('[1]表九之三（其它收支录入表）'!E$6:E$282*(LEFT('[1]表九之三（其它收支录入表）'!$B$6:$B$282,LEN($H254))=$H254))</f>
        <v>0</v>
      </c>
      <c r="L254" s="104">
        <f>SUMPRODUCT('[1]表九之二（需明确收支对象级次的录入表）'!I$7:I$9*(LEFT('[1]表九之二（需明确收支对象级次的录入表）'!$B$7:$B$9,LEN($H254))=$H254))+SUMPRODUCT('[1]表九之三（其它收支录入表）'!F$6:F$282*(LEFT('[1]表九之三（其它收支录入表）'!$B$6:$B$282,LEN($H254))=$H254))</f>
        <v>0</v>
      </c>
      <c r="M254" s="108" t="str">
        <f t="shared" si="12"/>
        <v/>
      </c>
      <c r="N254" s="108" t="str">
        <f t="shared" si="13"/>
        <v/>
      </c>
    </row>
    <row r="255" s="86" customFormat="1" ht="17.1" customHeight="1" spans="1:14">
      <c r="A255" s="100"/>
      <c r="B255" s="100"/>
      <c r="C255" s="102"/>
      <c r="D255" s="104"/>
      <c r="E255" s="104"/>
      <c r="F255" s="106"/>
      <c r="G255" s="106"/>
      <c r="H255" s="100" t="s">
        <v>1891</v>
      </c>
      <c r="I255" s="100" t="s">
        <v>1892</v>
      </c>
      <c r="J255" s="102">
        <f>SUMPRODUCT('[1]表九之二（需明确收支对象级次的录入表）'!D$7:D$9*(LEFT('[1]表九之二（需明确收支对象级次的录入表）'!$B$7:$B$9,LEN($H255))=$H255))+SUMPRODUCT('[1]表九之三（其它收支录入表）'!D$6:D$282*(LEFT('[1]表九之三（其它收支录入表）'!$B$6:$B$282,LEN($H255))=$H255))</f>
        <v>0</v>
      </c>
      <c r="K255" s="104">
        <f>SUMPRODUCT('[1]表九之二（需明确收支对象级次的录入表）'!E$7:E$9*(LEFT('[1]表九之二（需明确收支对象级次的录入表）'!$B$7:$B$9,LEN($H255))=$H255))+SUMPRODUCT('[1]表九之三（其它收支录入表）'!E$6:E$282*(LEFT('[1]表九之三（其它收支录入表）'!$B$6:$B$282,LEN($H255))=$H255))</f>
        <v>0</v>
      </c>
      <c r="L255" s="104">
        <f>SUMPRODUCT('[1]表九之二（需明确收支对象级次的录入表）'!I$7:I$9*(LEFT('[1]表九之二（需明确收支对象级次的录入表）'!$B$7:$B$9,LEN($H255))=$H255))+SUMPRODUCT('[1]表九之三（其它收支录入表）'!F$6:F$282*(LEFT('[1]表九之三（其它收支录入表）'!$B$6:$B$282,LEN($H255))=$H255))</f>
        <v>0</v>
      </c>
      <c r="M255" s="108" t="str">
        <f t="shared" si="12"/>
        <v/>
      </c>
      <c r="N255" s="108" t="str">
        <f t="shared" si="13"/>
        <v/>
      </c>
    </row>
    <row r="256" s="86" customFormat="1" ht="17.1" customHeight="1" spans="1:14">
      <c r="A256" s="100"/>
      <c r="B256" s="100"/>
      <c r="C256" s="102"/>
      <c r="D256" s="104"/>
      <c r="E256" s="104"/>
      <c r="F256" s="106"/>
      <c r="G256" s="106"/>
      <c r="H256" s="100" t="s">
        <v>1893</v>
      </c>
      <c r="I256" s="100" t="s">
        <v>1894</v>
      </c>
      <c r="J256" s="102">
        <f>SUMPRODUCT('[1]表九之二（需明确收支对象级次的录入表）'!D$7:D$9*(LEFT('[1]表九之二（需明确收支对象级次的录入表）'!$B$7:$B$9,LEN($H256))=$H256))+SUMPRODUCT('[1]表九之三（其它收支录入表）'!D$6:D$282*(LEFT('[1]表九之三（其它收支录入表）'!$B$6:$B$282,LEN($H256))=$H256))</f>
        <v>0</v>
      </c>
      <c r="K256" s="104">
        <f>SUMPRODUCT('[1]表九之二（需明确收支对象级次的录入表）'!E$7:E$9*(LEFT('[1]表九之二（需明确收支对象级次的录入表）'!$B$7:$B$9,LEN($H256))=$H256))+SUMPRODUCT('[1]表九之三（其它收支录入表）'!E$6:E$282*(LEFT('[1]表九之三（其它收支录入表）'!$B$6:$B$282,LEN($H256))=$H256))</f>
        <v>0</v>
      </c>
      <c r="L256" s="104">
        <f>SUMPRODUCT('[1]表九之二（需明确收支对象级次的录入表）'!I$7:I$9*(LEFT('[1]表九之二（需明确收支对象级次的录入表）'!$B$7:$B$9,LEN($H256))=$H256))+SUMPRODUCT('[1]表九之三（其它收支录入表）'!F$6:F$282*(LEFT('[1]表九之三（其它收支录入表）'!$B$6:$B$282,LEN($H256))=$H256))</f>
        <v>0</v>
      </c>
      <c r="M256" s="108" t="str">
        <f t="shared" si="12"/>
        <v/>
      </c>
      <c r="N256" s="108" t="str">
        <f t="shared" si="13"/>
        <v/>
      </c>
    </row>
    <row r="257" s="86" customFormat="1" ht="17.1" customHeight="1" spans="1:14">
      <c r="A257" s="100"/>
      <c r="B257" s="100"/>
      <c r="C257" s="102"/>
      <c r="D257" s="104"/>
      <c r="E257" s="104"/>
      <c r="F257" s="106"/>
      <c r="G257" s="106"/>
      <c r="H257" s="100" t="s">
        <v>1895</v>
      </c>
      <c r="I257" s="100" t="s">
        <v>1896</v>
      </c>
      <c r="J257" s="102">
        <f>SUMPRODUCT('[1]表九之二（需明确收支对象级次的录入表）'!D$7:D$9*(LEFT('[1]表九之二（需明确收支对象级次的录入表）'!$B$7:$B$9,LEN($H257))=$H257))+SUMPRODUCT('[1]表九之三（其它收支录入表）'!D$6:D$282*(LEFT('[1]表九之三（其它收支录入表）'!$B$6:$B$282,LEN($H257))=$H257))</f>
        <v>0</v>
      </c>
      <c r="K257" s="104">
        <f>SUMPRODUCT('[1]表九之二（需明确收支对象级次的录入表）'!E$7:E$9*(LEFT('[1]表九之二（需明确收支对象级次的录入表）'!$B$7:$B$9,LEN($H257))=$H257))+SUMPRODUCT('[1]表九之三（其它收支录入表）'!E$6:E$282*(LEFT('[1]表九之三（其它收支录入表）'!$B$6:$B$282,LEN($H257))=$H257))</f>
        <v>0</v>
      </c>
      <c r="L257" s="104">
        <f>SUMPRODUCT('[1]表九之二（需明确收支对象级次的录入表）'!I$7:I$9*(LEFT('[1]表九之二（需明确收支对象级次的录入表）'!$B$7:$B$9,LEN($H257))=$H257))+SUMPRODUCT('[1]表九之三（其它收支录入表）'!F$6:F$282*(LEFT('[1]表九之三（其它收支录入表）'!$B$6:$B$282,LEN($H257))=$H257))</f>
        <v>0</v>
      </c>
      <c r="M257" s="108" t="str">
        <f t="shared" si="12"/>
        <v/>
      </c>
      <c r="N257" s="108" t="str">
        <f t="shared" si="13"/>
        <v/>
      </c>
    </row>
    <row r="258" s="86" customFormat="1" ht="17.1" customHeight="1" spans="1:14">
      <c r="A258" s="100"/>
      <c r="B258" s="100"/>
      <c r="C258" s="102"/>
      <c r="D258" s="104"/>
      <c r="E258" s="104"/>
      <c r="F258" s="106"/>
      <c r="G258" s="106"/>
      <c r="H258" s="100" t="s">
        <v>1897</v>
      </c>
      <c r="I258" s="100" t="s">
        <v>1898</v>
      </c>
      <c r="J258" s="102">
        <f>SUMPRODUCT('[1]表九之二（需明确收支对象级次的录入表）'!D$7:D$9*(LEFT('[1]表九之二（需明确收支对象级次的录入表）'!$B$7:$B$9,LEN($H258))=$H258))+SUMPRODUCT('[1]表九之三（其它收支录入表）'!D$6:D$282*(LEFT('[1]表九之三（其它收支录入表）'!$B$6:$B$282,LEN($H258))=$H258))</f>
        <v>0</v>
      </c>
      <c r="K258" s="104">
        <f>SUMPRODUCT('[1]表九之二（需明确收支对象级次的录入表）'!E$7:E$9*(LEFT('[1]表九之二（需明确收支对象级次的录入表）'!$B$7:$B$9,LEN($H258))=$H258))+SUMPRODUCT('[1]表九之三（其它收支录入表）'!E$6:E$282*(LEFT('[1]表九之三（其它收支录入表）'!$B$6:$B$282,LEN($H258))=$H258))</f>
        <v>0</v>
      </c>
      <c r="L258" s="104">
        <f>SUMPRODUCT('[1]表九之二（需明确收支对象级次的录入表）'!I$7:I$9*(LEFT('[1]表九之二（需明确收支对象级次的录入表）'!$B$7:$B$9,LEN($H258))=$H258))+SUMPRODUCT('[1]表九之三（其它收支录入表）'!F$6:F$282*(LEFT('[1]表九之三（其它收支录入表）'!$B$6:$B$282,LEN($H258))=$H258))</f>
        <v>0</v>
      </c>
      <c r="M258" s="108" t="str">
        <f t="shared" si="12"/>
        <v/>
      </c>
      <c r="N258" s="108" t="str">
        <f t="shared" si="13"/>
        <v/>
      </c>
    </row>
    <row r="259" s="86" customFormat="1" ht="17.1" customHeight="1" spans="1:14">
      <c r="A259" s="100"/>
      <c r="B259" s="100"/>
      <c r="C259" s="102"/>
      <c r="D259" s="104"/>
      <c r="E259" s="104"/>
      <c r="F259" s="106"/>
      <c r="G259" s="106"/>
      <c r="H259" s="100" t="s">
        <v>1899</v>
      </c>
      <c r="I259" s="100" t="s">
        <v>1900</v>
      </c>
      <c r="J259" s="102">
        <f>SUMPRODUCT('[1]表九之二（需明确收支对象级次的录入表）'!D$7:D$9*(LEFT('[1]表九之二（需明确收支对象级次的录入表）'!$B$7:$B$9,LEN($H259))=$H259))+SUMPRODUCT('[1]表九之三（其它收支录入表）'!D$6:D$282*(LEFT('[1]表九之三（其它收支录入表）'!$B$6:$B$282,LEN($H259))=$H259))</f>
        <v>0</v>
      </c>
      <c r="K259" s="104">
        <f>SUMPRODUCT('[1]表九之二（需明确收支对象级次的录入表）'!E$7:E$9*(LEFT('[1]表九之二（需明确收支对象级次的录入表）'!$B$7:$B$9,LEN($H259))=$H259))+SUMPRODUCT('[1]表九之三（其它收支录入表）'!E$6:E$282*(LEFT('[1]表九之三（其它收支录入表）'!$B$6:$B$282,LEN($H259))=$H259))</f>
        <v>0</v>
      </c>
      <c r="L259" s="104">
        <f>SUMPRODUCT('[1]表九之二（需明确收支对象级次的录入表）'!I$7:I$9*(LEFT('[1]表九之二（需明确收支对象级次的录入表）'!$B$7:$B$9,LEN($H259))=$H259))+SUMPRODUCT('[1]表九之三（其它收支录入表）'!F$6:F$282*(LEFT('[1]表九之三（其它收支录入表）'!$B$6:$B$282,LEN($H259))=$H259))</f>
        <v>0</v>
      </c>
      <c r="M259" s="108" t="str">
        <f t="shared" si="12"/>
        <v/>
      </c>
      <c r="N259" s="108" t="str">
        <f t="shared" si="13"/>
        <v/>
      </c>
    </row>
    <row r="260" s="86" customFormat="1" ht="17.1" customHeight="1" spans="1:14">
      <c r="A260" s="100"/>
      <c r="B260" s="100"/>
      <c r="C260" s="102"/>
      <c r="D260" s="104"/>
      <c r="E260" s="104"/>
      <c r="F260" s="106"/>
      <c r="G260" s="106"/>
      <c r="H260" s="100" t="s">
        <v>1901</v>
      </c>
      <c r="I260" s="100" t="s">
        <v>1902</v>
      </c>
      <c r="J260" s="102">
        <f>SUMPRODUCT('[1]表九之二（需明确收支对象级次的录入表）'!D$7:D$9*(LEFT('[1]表九之二（需明确收支对象级次的录入表）'!$B$7:$B$9,LEN($H260))=$H260))+SUMPRODUCT('[1]表九之三（其它收支录入表）'!D$6:D$282*(LEFT('[1]表九之三（其它收支录入表）'!$B$6:$B$282,LEN($H260))=$H260))</f>
        <v>0</v>
      </c>
      <c r="K260" s="104">
        <f>SUMPRODUCT('[1]表九之二（需明确收支对象级次的录入表）'!E$7:E$9*(LEFT('[1]表九之二（需明确收支对象级次的录入表）'!$B$7:$B$9,LEN($H260))=$H260))+SUMPRODUCT('[1]表九之三（其它收支录入表）'!E$6:E$282*(LEFT('[1]表九之三（其它收支录入表）'!$B$6:$B$282,LEN($H260))=$H260))</f>
        <v>0</v>
      </c>
      <c r="L260" s="104">
        <f>SUMPRODUCT('[1]表九之二（需明确收支对象级次的录入表）'!I$7:I$9*(LEFT('[1]表九之二（需明确收支对象级次的录入表）'!$B$7:$B$9,LEN($H260))=$H260))+SUMPRODUCT('[1]表九之三（其它收支录入表）'!F$6:F$282*(LEFT('[1]表九之三（其它收支录入表）'!$B$6:$B$282,LEN($H260))=$H260))</f>
        <v>0</v>
      </c>
      <c r="M260" s="108" t="str">
        <f t="shared" si="12"/>
        <v/>
      </c>
      <c r="N260" s="108" t="str">
        <f t="shared" si="13"/>
        <v/>
      </c>
    </row>
    <row r="261" s="86" customFormat="1" ht="17.1" customHeight="1" spans="1:14">
      <c r="A261" s="100"/>
      <c r="B261" s="100"/>
      <c r="C261" s="102"/>
      <c r="D261" s="104"/>
      <c r="E261" s="104"/>
      <c r="F261" s="106"/>
      <c r="G261" s="106"/>
      <c r="H261" s="100" t="s">
        <v>1903</v>
      </c>
      <c r="I261" s="100" t="s">
        <v>1904</v>
      </c>
      <c r="J261" s="102">
        <f>SUMPRODUCT('[1]表九之二（需明确收支对象级次的录入表）'!D$7:D$9*(LEFT('[1]表九之二（需明确收支对象级次的录入表）'!$B$7:$B$9,LEN($H261))=$H261))+SUMPRODUCT('[1]表九之三（其它收支录入表）'!D$6:D$282*(LEFT('[1]表九之三（其它收支录入表）'!$B$6:$B$282,LEN($H261))=$H261))</f>
        <v>0</v>
      </c>
      <c r="K261" s="104">
        <f>SUMPRODUCT('[1]表九之二（需明确收支对象级次的录入表）'!E$7:E$9*(LEFT('[1]表九之二（需明确收支对象级次的录入表）'!$B$7:$B$9,LEN($H261))=$H261))+SUMPRODUCT('[1]表九之三（其它收支录入表）'!E$6:E$282*(LEFT('[1]表九之三（其它收支录入表）'!$B$6:$B$282,LEN($H261))=$H261))</f>
        <v>0</v>
      </c>
      <c r="L261" s="104">
        <f>SUMPRODUCT('[1]表九之二（需明确收支对象级次的录入表）'!I$7:I$9*(LEFT('[1]表九之二（需明确收支对象级次的录入表）'!$B$7:$B$9,LEN($H261))=$H261))+SUMPRODUCT('[1]表九之三（其它收支录入表）'!F$6:F$282*(LEFT('[1]表九之三（其它收支录入表）'!$B$6:$B$282,LEN($H261))=$H261))</f>
        <v>0</v>
      </c>
      <c r="M261" s="108" t="str">
        <f t="shared" si="12"/>
        <v/>
      </c>
      <c r="N261" s="108" t="str">
        <f t="shared" si="13"/>
        <v/>
      </c>
    </row>
    <row r="262" s="86" customFormat="1" ht="17.1" customHeight="1" spans="1:14">
      <c r="A262" s="100"/>
      <c r="B262" s="100"/>
      <c r="C262" s="102"/>
      <c r="D262" s="104"/>
      <c r="E262" s="104"/>
      <c r="F262" s="106"/>
      <c r="G262" s="106"/>
      <c r="H262" s="100" t="s">
        <v>1905</v>
      </c>
      <c r="I262" s="100" t="s">
        <v>1906</v>
      </c>
      <c r="J262" s="102">
        <f>SUMPRODUCT('[1]表九之二（需明确收支对象级次的录入表）'!D$7:D$9*(LEFT('[1]表九之二（需明确收支对象级次的录入表）'!$B$7:$B$9,LEN($H262))=$H262))+SUMPRODUCT('[1]表九之三（其它收支录入表）'!D$6:D$282*(LEFT('[1]表九之三（其它收支录入表）'!$B$6:$B$282,LEN($H262))=$H262))</f>
        <v>0</v>
      </c>
      <c r="K262" s="104">
        <f>SUMPRODUCT('[1]表九之二（需明确收支对象级次的录入表）'!E$7:E$9*(LEFT('[1]表九之二（需明确收支对象级次的录入表）'!$B$7:$B$9,LEN($H262))=$H262))+SUMPRODUCT('[1]表九之三（其它收支录入表）'!E$6:E$282*(LEFT('[1]表九之三（其它收支录入表）'!$B$6:$B$282,LEN($H262))=$H262))</f>
        <v>0</v>
      </c>
      <c r="L262" s="104">
        <f>SUMPRODUCT('[1]表九之二（需明确收支对象级次的录入表）'!I$7:I$9*(LEFT('[1]表九之二（需明确收支对象级次的录入表）'!$B$7:$B$9,LEN($H262))=$H262))+SUMPRODUCT('[1]表九之三（其它收支录入表）'!F$6:F$282*(LEFT('[1]表九之三（其它收支录入表）'!$B$6:$B$282,LEN($H262))=$H262))</f>
        <v>0</v>
      </c>
      <c r="M262" s="108" t="str">
        <f t="shared" si="12"/>
        <v/>
      </c>
      <c r="N262" s="108" t="str">
        <f t="shared" si="13"/>
        <v/>
      </c>
    </row>
    <row r="263" s="86" customFormat="1" ht="17.1" customHeight="1" spans="1:14">
      <c r="A263" s="100"/>
      <c r="B263" s="100"/>
      <c r="C263" s="102"/>
      <c r="D263" s="104"/>
      <c r="E263" s="104"/>
      <c r="F263" s="106"/>
      <c r="G263" s="106"/>
      <c r="H263" s="100" t="s">
        <v>1907</v>
      </c>
      <c r="I263" s="100" t="s">
        <v>1908</v>
      </c>
      <c r="J263" s="102">
        <f>SUMPRODUCT('[1]表九之二（需明确收支对象级次的录入表）'!D$7:D$9*(LEFT('[1]表九之二（需明确收支对象级次的录入表）'!$B$7:$B$9,LEN($H263))=$H263))+SUMPRODUCT('[1]表九之三（其它收支录入表）'!D$6:D$282*(LEFT('[1]表九之三（其它收支录入表）'!$B$6:$B$282,LEN($H263))=$H263))</f>
        <v>0</v>
      </c>
      <c r="K263" s="104">
        <f>SUMPRODUCT('[1]表九之二（需明确收支对象级次的录入表）'!E$7:E$9*(LEFT('[1]表九之二（需明确收支对象级次的录入表）'!$B$7:$B$9,LEN($H263))=$H263))+SUMPRODUCT('[1]表九之三（其它收支录入表）'!E$6:E$282*(LEFT('[1]表九之三（其它收支录入表）'!$B$6:$B$282,LEN($H263))=$H263))</f>
        <v>0</v>
      </c>
      <c r="L263" s="104">
        <f>SUMPRODUCT('[1]表九之二（需明确收支对象级次的录入表）'!I$7:I$9*(LEFT('[1]表九之二（需明确收支对象级次的录入表）'!$B$7:$B$9,LEN($H263))=$H263))+SUMPRODUCT('[1]表九之三（其它收支录入表）'!F$6:F$282*(LEFT('[1]表九之三（其它收支录入表）'!$B$6:$B$282,LEN($H263))=$H263))</f>
        <v>0</v>
      </c>
      <c r="M263" s="108" t="str">
        <f t="shared" ref="M263:M270" si="14">IFERROR($L263/J263,"")</f>
        <v/>
      </c>
      <c r="N263" s="108" t="str">
        <f t="shared" ref="N263:N270" si="15">IFERROR($L263/K263,"")</f>
        <v/>
      </c>
    </row>
    <row r="264" s="86" customFormat="1" ht="17.1" customHeight="1" spans="1:14">
      <c r="A264" s="100"/>
      <c r="B264" s="100"/>
      <c r="C264" s="102"/>
      <c r="D264" s="104"/>
      <c r="E264" s="104"/>
      <c r="F264" s="106"/>
      <c r="G264" s="106"/>
      <c r="H264" s="100" t="s">
        <v>1909</v>
      </c>
      <c r="I264" s="100" t="s">
        <v>1910</v>
      </c>
      <c r="J264" s="102">
        <f>SUMPRODUCT('[1]表九之二（需明确收支对象级次的录入表）'!D$7:D$9*(LEFT('[1]表九之二（需明确收支对象级次的录入表）'!$B$7:$B$9,LEN($H264))=$H264))+SUMPRODUCT('[1]表九之三（其它收支录入表）'!D$6:D$282*(LEFT('[1]表九之三（其它收支录入表）'!$B$6:$B$282,LEN($H264))=$H264))</f>
        <v>0</v>
      </c>
      <c r="K264" s="102">
        <f>SUMPRODUCT('[1]表九之二（需明确收支对象级次的录入表）'!E$7:E$9*(LEFT('[1]表九之二（需明确收支对象级次的录入表）'!$B$7:$B$9,LEN($H264))=$H264))+SUMPRODUCT('[1]表九之三（其它收支录入表）'!E$6:E$282*(LEFT('[1]表九之三（其它收支录入表）'!$B$6:$B$282,LEN($H264))=$H264))</f>
        <v>0</v>
      </c>
      <c r="L264" s="102">
        <f>SUMPRODUCT('[1]表九之二（需明确收支对象级次的录入表）'!I$7:I$9*(LEFT('[1]表九之二（需明确收支对象级次的录入表）'!$B$7:$B$9,LEN($H264))=$H264))+SUMPRODUCT('[1]表九之三（其它收支录入表）'!F$6:F$282*(LEFT('[1]表九之三（其它收支录入表）'!$B$6:$B$282,LEN($H264))=$H264))</f>
        <v>0</v>
      </c>
      <c r="M264" s="108" t="str">
        <f t="shared" si="14"/>
        <v/>
      </c>
      <c r="N264" s="108" t="str">
        <f t="shared" si="15"/>
        <v/>
      </c>
    </row>
    <row r="265" s="86" customFormat="1" ht="17.1" customHeight="1" spans="1:14">
      <c r="A265" s="100"/>
      <c r="B265" s="100"/>
      <c r="C265" s="102"/>
      <c r="D265" s="104"/>
      <c r="E265" s="104"/>
      <c r="F265" s="106"/>
      <c r="G265" s="106"/>
      <c r="H265" s="100" t="s">
        <v>1911</v>
      </c>
      <c r="I265" s="100" t="s">
        <v>1912</v>
      </c>
      <c r="J265" s="102">
        <f>SUMPRODUCT('[1]表九之二（需明确收支对象级次的录入表）'!D$7:D$9*(LEFT('[1]表九之二（需明确收支对象级次的录入表）'!$B$7:$B$9,LEN($H265))=$H265))+SUMPRODUCT('[1]表九之三（其它收支录入表）'!D$6:D$282*(LEFT('[1]表九之三（其它收支录入表）'!$B$6:$B$282,LEN($H265))=$H265))</f>
        <v>0</v>
      </c>
      <c r="K265" s="104">
        <f>SUMPRODUCT('[1]表九之二（需明确收支对象级次的录入表）'!E$7:E$9*(LEFT('[1]表九之二（需明确收支对象级次的录入表）'!$B$7:$B$9,LEN($H265))=$H265))+SUMPRODUCT('[1]表九之三（其它收支录入表）'!E$6:E$282*(LEFT('[1]表九之三（其它收支录入表）'!$B$6:$B$282,LEN($H265))=$H265))</f>
        <v>0</v>
      </c>
      <c r="L265" s="104">
        <f>SUMPRODUCT('[1]表九之二（需明确收支对象级次的录入表）'!I$7:I$9*(LEFT('[1]表九之二（需明确收支对象级次的录入表）'!$B$7:$B$9,LEN($H265))=$H265))+SUMPRODUCT('[1]表九之三（其它收支录入表）'!F$6:F$282*(LEFT('[1]表九之三（其它收支录入表）'!$B$6:$B$282,LEN($H265))=$H265))</f>
        <v>0</v>
      </c>
      <c r="M265" s="108" t="str">
        <f t="shared" si="14"/>
        <v/>
      </c>
      <c r="N265" s="108" t="str">
        <f t="shared" si="15"/>
        <v/>
      </c>
    </row>
    <row r="266" s="86" customFormat="1" ht="17.1" customHeight="1" spans="1:14">
      <c r="A266" s="100"/>
      <c r="B266" s="100"/>
      <c r="C266" s="102"/>
      <c r="D266" s="104"/>
      <c r="E266" s="104"/>
      <c r="F266" s="106"/>
      <c r="G266" s="106"/>
      <c r="H266" s="100" t="s">
        <v>1913</v>
      </c>
      <c r="I266" s="100" t="s">
        <v>1914</v>
      </c>
      <c r="J266" s="102">
        <f>SUMPRODUCT('[1]表九之二（需明确收支对象级次的录入表）'!D$7:D$9*(LEFT('[1]表九之二（需明确收支对象级次的录入表）'!$B$7:$B$9,LEN($H266))=$H266))+SUMPRODUCT('[1]表九之三（其它收支录入表）'!D$6:D$282*(LEFT('[1]表九之三（其它收支录入表）'!$B$6:$B$282,LEN($H266))=$H266))</f>
        <v>0</v>
      </c>
      <c r="K266" s="104">
        <f>SUMPRODUCT('[1]表九之二（需明确收支对象级次的录入表）'!E$7:E$9*(LEFT('[1]表九之二（需明确收支对象级次的录入表）'!$B$7:$B$9,LEN($H266))=$H266))+SUMPRODUCT('[1]表九之三（其它收支录入表）'!E$6:E$282*(LEFT('[1]表九之三（其它收支录入表）'!$B$6:$B$282,LEN($H266))=$H266))</f>
        <v>0</v>
      </c>
      <c r="L266" s="104">
        <f>SUMPRODUCT('[1]表九之二（需明确收支对象级次的录入表）'!I$7:I$9*(LEFT('[1]表九之二（需明确收支对象级次的录入表）'!$B$7:$B$9,LEN($H266))=$H266))+SUMPRODUCT('[1]表九之三（其它收支录入表）'!F$6:F$282*(LEFT('[1]表九之三（其它收支录入表）'!$B$6:$B$282,LEN($H266))=$H266))</f>
        <v>0</v>
      </c>
      <c r="M266" s="108" t="str">
        <f t="shared" si="14"/>
        <v/>
      </c>
      <c r="N266" s="108" t="str">
        <f t="shared" si="15"/>
        <v/>
      </c>
    </row>
    <row r="267" s="86" customFormat="1" ht="17.1" customHeight="1" spans="1:14">
      <c r="A267" s="100"/>
      <c r="B267" s="100"/>
      <c r="C267" s="102"/>
      <c r="D267" s="104"/>
      <c r="E267" s="104"/>
      <c r="F267" s="106"/>
      <c r="G267" s="106"/>
      <c r="H267" s="100" t="s">
        <v>1915</v>
      </c>
      <c r="I267" s="100" t="s">
        <v>1916</v>
      </c>
      <c r="J267" s="102">
        <f>SUMPRODUCT('[1]表九之二（需明确收支对象级次的录入表）'!D$7:D$9*(LEFT('[1]表九之二（需明确收支对象级次的录入表）'!$B$7:$B$9,LEN($H267))=$H267))+SUMPRODUCT('[1]表九之三（其它收支录入表）'!D$6:D$282*(LEFT('[1]表九之三（其它收支录入表）'!$B$6:$B$282,LEN($H267))=$H267))</f>
        <v>0</v>
      </c>
      <c r="K267" s="104">
        <f>SUMPRODUCT('[1]表九之二（需明确收支对象级次的录入表）'!E$7:E$9*(LEFT('[1]表九之二（需明确收支对象级次的录入表）'!$B$7:$B$9,LEN($H267))=$H267))+SUMPRODUCT('[1]表九之三（其它收支录入表）'!E$6:E$282*(LEFT('[1]表九之三（其它收支录入表）'!$B$6:$B$282,LEN($H267))=$H267))</f>
        <v>0</v>
      </c>
      <c r="L267" s="104">
        <f>SUMPRODUCT('[1]表九之二（需明确收支对象级次的录入表）'!I$7:I$9*(LEFT('[1]表九之二（需明确收支对象级次的录入表）'!$B$7:$B$9,LEN($H267))=$H267))+SUMPRODUCT('[1]表九之三（其它收支录入表）'!F$6:F$282*(LEFT('[1]表九之三（其它收支录入表）'!$B$6:$B$282,LEN($H267))=$H267))</f>
        <v>0</v>
      </c>
      <c r="M267" s="108" t="str">
        <f t="shared" si="14"/>
        <v/>
      </c>
      <c r="N267" s="108" t="str">
        <f t="shared" si="15"/>
        <v/>
      </c>
    </row>
    <row r="268" s="86" customFormat="1" ht="17.1" customHeight="1" spans="1:14">
      <c r="A268" s="100"/>
      <c r="B268" s="100"/>
      <c r="C268" s="102"/>
      <c r="D268" s="104"/>
      <c r="E268" s="104"/>
      <c r="F268" s="106"/>
      <c r="G268" s="106"/>
      <c r="H268" s="100" t="s">
        <v>1917</v>
      </c>
      <c r="I268" s="100" t="s">
        <v>1918</v>
      </c>
      <c r="J268" s="102">
        <f>SUMPRODUCT('[1]表九之二（需明确收支对象级次的录入表）'!D$7:D$9*(LEFT('[1]表九之二（需明确收支对象级次的录入表）'!$B$7:$B$9,LEN($H268))=$H268))+SUMPRODUCT('[1]表九之三（其它收支录入表）'!D$6:D$282*(LEFT('[1]表九之三（其它收支录入表）'!$B$6:$B$282,LEN($H268))=$H268))</f>
        <v>0</v>
      </c>
      <c r="K268" s="104">
        <f>SUMPRODUCT('[1]表九之二（需明确收支对象级次的录入表）'!E$7:E$9*(LEFT('[1]表九之二（需明确收支对象级次的录入表）'!$B$7:$B$9,LEN($H268))=$H268))+SUMPRODUCT('[1]表九之三（其它收支录入表）'!E$6:E$282*(LEFT('[1]表九之三（其它收支录入表）'!$B$6:$B$282,LEN($H268))=$H268))</f>
        <v>0</v>
      </c>
      <c r="L268" s="104">
        <f>SUMPRODUCT('[1]表九之二（需明确收支对象级次的录入表）'!I$7:I$9*(LEFT('[1]表九之二（需明确收支对象级次的录入表）'!$B$7:$B$9,LEN($H268))=$H268))+SUMPRODUCT('[1]表九之三（其它收支录入表）'!F$6:F$282*(LEFT('[1]表九之三（其它收支录入表）'!$B$6:$B$282,LEN($H268))=$H268))</f>
        <v>0</v>
      </c>
      <c r="M268" s="108" t="str">
        <f t="shared" si="14"/>
        <v/>
      </c>
      <c r="N268" s="108" t="str">
        <f t="shared" si="15"/>
        <v/>
      </c>
    </row>
    <row r="269" s="86" customFormat="1" ht="17.1" customHeight="1" spans="1:14">
      <c r="A269" s="100"/>
      <c r="B269" s="100"/>
      <c r="C269" s="102"/>
      <c r="D269" s="104"/>
      <c r="E269" s="104"/>
      <c r="F269" s="106"/>
      <c r="G269" s="106"/>
      <c r="H269" s="100" t="s">
        <v>1919</v>
      </c>
      <c r="I269" s="100" t="s">
        <v>1920</v>
      </c>
      <c r="J269" s="102">
        <f>SUMPRODUCT('[1]表九之二（需明确收支对象级次的录入表）'!D$7:D$9*(LEFT('[1]表九之二（需明确收支对象级次的录入表）'!$B$7:$B$9,LEN($H269))=$H269))+SUMPRODUCT('[1]表九之三（其它收支录入表）'!D$6:D$282*(LEFT('[1]表九之三（其它收支录入表）'!$B$6:$B$282,LEN($H269))=$H269))</f>
        <v>0</v>
      </c>
      <c r="K269" s="104">
        <f>SUMPRODUCT('[1]表九之二（需明确收支对象级次的录入表）'!E$7:E$9*(LEFT('[1]表九之二（需明确收支对象级次的录入表）'!$B$7:$B$9,LEN($H269))=$H269))+SUMPRODUCT('[1]表九之三（其它收支录入表）'!E$6:E$282*(LEFT('[1]表九之三（其它收支录入表）'!$B$6:$B$282,LEN($H269))=$H269))</f>
        <v>0</v>
      </c>
      <c r="L269" s="104">
        <f>SUMPRODUCT('[1]表九之二（需明确收支对象级次的录入表）'!I$7:I$9*(LEFT('[1]表九之二（需明确收支对象级次的录入表）'!$B$7:$B$9,LEN($H269))=$H269))+SUMPRODUCT('[1]表九之三（其它收支录入表）'!F$6:F$282*(LEFT('[1]表九之三（其它收支录入表）'!$B$6:$B$282,LEN($H269))=$H269))</f>
        <v>0</v>
      </c>
      <c r="M269" s="108" t="str">
        <f t="shared" si="14"/>
        <v/>
      </c>
      <c r="N269" s="108" t="str">
        <f t="shared" si="15"/>
        <v/>
      </c>
    </row>
    <row r="270" s="86" customFormat="1" ht="17.1" customHeight="1" spans="1:14">
      <c r="A270" s="100"/>
      <c r="B270" s="100"/>
      <c r="C270" s="102"/>
      <c r="D270" s="104"/>
      <c r="E270" s="104"/>
      <c r="F270" s="106"/>
      <c r="G270" s="106"/>
      <c r="H270" s="100" t="s">
        <v>1921</v>
      </c>
      <c r="I270" s="100" t="s">
        <v>1922</v>
      </c>
      <c r="J270" s="102">
        <f>SUMPRODUCT('[1]表九之二（需明确收支对象级次的录入表）'!D$7:D$9*(LEFT('[1]表九之二（需明确收支对象级次的录入表）'!$B$7:$B$9,LEN($H270))=$H270))+SUMPRODUCT('[1]表九之三（其它收支录入表）'!D$6:D$282*(LEFT('[1]表九之三（其它收支录入表）'!$B$6:$B$282,LEN($H270))=$H270))</f>
        <v>0</v>
      </c>
      <c r="K270" s="104">
        <f>SUMPRODUCT('[1]表九之二（需明确收支对象级次的录入表）'!E$7:E$9*(LEFT('[1]表九之二（需明确收支对象级次的录入表）'!$B$7:$B$9,LEN($H270))=$H270))+SUMPRODUCT('[1]表九之三（其它收支录入表）'!E$6:E$282*(LEFT('[1]表九之三（其它收支录入表）'!$B$6:$B$282,LEN($H270))=$H270))</f>
        <v>0</v>
      </c>
      <c r="L270" s="104">
        <f>SUMPRODUCT('[1]表九之二（需明确收支对象级次的录入表）'!I$7:I$9*(LEFT('[1]表九之二（需明确收支对象级次的录入表）'!$B$7:$B$9,LEN($H270))=$H270))+SUMPRODUCT('[1]表九之三（其它收支录入表）'!F$6:F$282*(LEFT('[1]表九之三（其它收支录入表）'!$B$6:$B$282,LEN($H270))=$H270))</f>
        <v>0</v>
      </c>
      <c r="M270" s="108" t="str">
        <f t="shared" si="14"/>
        <v/>
      </c>
      <c r="N270" s="108" t="str">
        <f t="shared" si="15"/>
        <v/>
      </c>
    </row>
    <row r="271" s="86" customFormat="1" ht="17.1" customHeight="1" spans="1:14">
      <c r="A271" s="100"/>
      <c r="B271" s="100"/>
      <c r="C271" s="102"/>
      <c r="D271" s="104"/>
      <c r="E271" s="104"/>
      <c r="F271" s="106"/>
      <c r="G271" s="106"/>
      <c r="H271" s="100"/>
      <c r="I271" s="100"/>
      <c r="J271" s="102"/>
      <c r="K271" s="104"/>
      <c r="L271" s="104"/>
      <c r="M271" s="114"/>
      <c r="N271" s="114"/>
    </row>
    <row r="272" s="86" customFormat="1" ht="17.1" customHeight="1" spans="1:14">
      <c r="A272" s="100"/>
      <c r="B272" s="112" t="s">
        <v>1923</v>
      </c>
      <c r="C272" s="102">
        <f>SUM(C7,C40)</f>
        <v>80000</v>
      </c>
      <c r="D272" s="104">
        <f>SUM(D7,D40)</f>
        <v>19447</v>
      </c>
      <c r="E272" s="104">
        <f>SUM(E7,E40)</f>
        <v>90000</v>
      </c>
      <c r="F272" s="103">
        <f t="shared" ref="F272:F276" si="16">IFERROR($E272/C272,"")</f>
        <v>1.125</v>
      </c>
      <c r="G272" s="103">
        <f t="shared" ref="G272:G276" si="17">IFERROR($E272/D272,"")</f>
        <v>4.6279631819818</v>
      </c>
      <c r="H272" s="100"/>
      <c r="I272" s="112" t="s">
        <v>1924</v>
      </c>
      <c r="J272" s="102">
        <f t="shared" ref="J272:L272" si="18">SUMPRODUCT(J$7:J$271*(LEN($H$7:$H$271)=3))</f>
        <v>118884</v>
      </c>
      <c r="K272" s="104">
        <f t="shared" si="18"/>
        <v>34839</v>
      </c>
      <c r="L272" s="104">
        <f t="shared" si="18"/>
        <v>96073</v>
      </c>
      <c r="M272" s="108">
        <f t="shared" ref="M272:M282" si="19">IFERROR($L272/J272,"")</f>
        <v>0.808123885468187</v>
      </c>
      <c r="N272" s="108">
        <f t="shared" ref="N272:N282" si="20">IFERROR($L272/K272,"")</f>
        <v>2.75762794569304</v>
      </c>
    </row>
    <row r="273" s="86" customFormat="1" ht="17.1" customHeight="1" spans="1:14">
      <c r="A273" s="100"/>
      <c r="B273" s="100"/>
      <c r="C273" s="102"/>
      <c r="D273" s="104"/>
      <c r="E273" s="104"/>
      <c r="F273" s="106"/>
      <c r="G273" s="106"/>
      <c r="H273" s="100"/>
      <c r="I273" s="100"/>
      <c r="J273" s="102"/>
      <c r="K273" s="104"/>
      <c r="L273" s="104"/>
      <c r="M273" s="114"/>
      <c r="N273" s="114"/>
    </row>
    <row r="274" s="86" customFormat="1" ht="17.1" customHeight="1" spans="1:14">
      <c r="A274" s="100" t="s">
        <v>1925</v>
      </c>
      <c r="B274" s="100" t="s">
        <v>1926</v>
      </c>
      <c r="C274" s="102">
        <f>SUMPRODUCT('[1]表九之二（需明确收支对象级次的录入表）'!D$7:D$9*(LEFT('[1]表九之二（需明确收支对象级次的录入表）'!$B$7:$B$9,LEN($A274))=$A274))+SUMPRODUCT('[1]表九之三（其它收支录入表）'!D$6:D$282*(LEFT('[1]表九之三（其它收支录入表）'!$B$6:$B$282,LEN($A274))=$A274))</f>
        <v>0</v>
      </c>
      <c r="D274" s="104">
        <f>SUMPRODUCT('[1]表九之二（需明确收支对象级次的录入表）'!E$7:E$9*(LEFT('[1]表九之二（需明确收支对象级次的录入表）'!$B$7:$B$9,LEN($A274))=$A274))+SUMPRODUCT('[1]表九之三（其它收支录入表）'!E$6:E$282*(LEFT('[1]表九之三（其它收支录入表）'!$B$6:$B$282,LEN($A274))=$A274))</f>
        <v>0</v>
      </c>
      <c r="E274" s="104">
        <f>SUMPRODUCT('[1]表九之二（需明确收支对象级次的录入表）'!$I$7:$I$9*(LEFT('[1]表九之二（需明确收支对象级次的录入表）'!$B$7:$B$9,LEN($A274))=$A274))+SUMPRODUCT('[1]表九之三（其它收支录入表）'!F$6:F$282*(LEFT('[1]表九之三（其它收支录入表）'!$B$6:$B$282,LEN($A274))=$A274))</f>
        <v>0</v>
      </c>
      <c r="F274" s="103" t="str">
        <f t="shared" si="16"/>
        <v/>
      </c>
      <c r="G274" s="103" t="str">
        <f t="shared" si="17"/>
        <v/>
      </c>
      <c r="H274" s="100" t="s">
        <v>1298</v>
      </c>
      <c r="I274" s="100" t="s">
        <v>1927</v>
      </c>
      <c r="J274" s="104">
        <f>SUMPRODUCT('[1]表九之二（需明确收支对象级次的录入表）'!D$7:D$9*(LEFT('[1]表九之二（需明确收支对象级次的录入表）'!$B$7:$B$9,LEN($H274))=$H274))+SUMPRODUCT('[1]表九之三（其它收支录入表）'!D$6:D$282*(LEFT('[1]表九之三（其它收支录入表）'!$B$6:$B$282,LEN($H274))=$H274))</f>
        <v>0</v>
      </c>
      <c r="K274" s="104">
        <f>SUMPRODUCT('[1]表九之二（需明确收支对象级次的录入表）'!E$7:E$9*(LEFT('[1]表九之二（需明确收支对象级次的录入表）'!$B$7:$B$9,LEN($H274))=$H274))+SUMPRODUCT('[1]表九之三（其它收支录入表）'!E$6:E$282*(LEFT('[1]表九之三（其它收支录入表）'!$B$6:$B$282,LEN($H274))=$H274))</f>
        <v>7650</v>
      </c>
      <c r="L274" s="104">
        <f>SUMPRODUCT('[1]表九之二（需明确收支对象级次的录入表）'!I$7:I$9*(LEFT('[1]表九之二（需明确收支对象级次的录入表）'!$B$7:$B$9,LEN($H274))=$H274))+SUMPRODUCT('[1]表九之三（其它收支录入表）'!F$6:F$282*(LEFT('[1]表九之三（其它收支录入表）'!$B$6:$B$282,LEN($H274))=$H274))</f>
        <v>0</v>
      </c>
      <c r="M274" s="108" t="str">
        <f t="shared" si="19"/>
        <v/>
      </c>
      <c r="N274" s="108">
        <f t="shared" si="20"/>
        <v>0</v>
      </c>
    </row>
    <row r="275" s="86" customFormat="1" ht="17.1" customHeight="1" spans="1:14">
      <c r="A275" s="100" t="s">
        <v>1928</v>
      </c>
      <c r="B275" s="100" t="s">
        <v>1929</v>
      </c>
      <c r="C275" s="102">
        <f>SUMPRODUCT('[1]表九之二（需明确收支对象级次的录入表）'!D$7:D$9*(LEFT('[1]表九之二（需明确收支对象级次的录入表）'!$B$7:$B$9,LEN($A275))=$A275))+SUMPRODUCT('[1]表九之三（其它收支录入表）'!D$6:D$282*(LEFT('[1]表九之三（其它收支录入表）'!$B$6:$B$282,LEN($A275))=$A275))</f>
        <v>0</v>
      </c>
      <c r="D275" s="104">
        <f>SUMPRODUCT('[1]表九之二（需明确收支对象级次的录入表）'!E$7:E$9*(LEFT('[1]表九之二（需明确收支对象级次的录入表）'!$B$7:$B$9,LEN($A275))=$A275))+SUMPRODUCT('[1]表九之三（其它收支录入表）'!E$6:E$282*(LEFT('[1]表九之三（其它收支录入表）'!$B$6:$B$282,LEN($A275))=$A275))</f>
        <v>0</v>
      </c>
      <c r="E275" s="104">
        <f>SUMPRODUCT('[1]表九之二（需明确收支对象级次的录入表）'!$I$7:$I$9*(LEFT('[1]表九之二（需明确收支对象级次的录入表）'!$B$7:$B$9,LEN($A275))=$A275))+SUMPRODUCT('[1]表九之三（其它收支录入表）'!F$6:F$282*(LEFT('[1]表九之三（其它收支录入表）'!$B$6:$B$282,LEN($A275))=$A275))</f>
        <v>0</v>
      </c>
      <c r="F275" s="103" t="str">
        <f t="shared" si="16"/>
        <v/>
      </c>
      <c r="G275" s="103" t="str">
        <f t="shared" si="17"/>
        <v/>
      </c>
      <c r="H275" s="100" t="s">
        <v>1930</v>
      </c>
      <c r="I275" s="100" t="s">
        <v>1931</v>
      </c>
      <c r="J275" s="104">
        <f>SUMPRODUCT('[1]表九之二（需明确收支对象级次的录入表）'!D$7:D$9*(LEFT('[1]表九之二（需明确收支对象级次的录入表）'!$B$7:$B$9,LEN($H275))=$H275))+SUMPRODUCT('[1]表九之三（其它收支录入表）'!D$6:D$282*(LEFT('[1]表九之三（其它收支录入表）'!$B$6:$B$282,LEN($H275))=$H275))</f>
        <v>0</v>
      </c>
      <c r="K275" s="104">
        <f>SUMPRODUCT('[1]表九之二（需明确收支对象级次的录入表）'!E$7:E$9*(LEFT('[1]表九之二（需明确收支对象级次的录入表）'!$B$7:$B$9,LEN($H275))=$H275))+SUMPRODUCT('[1]表九之三（其它收支录入表）'!E$6:E$282*(LEFT('[1]表九之三（其它收支录入表）'!$B$6:$B$282,LEN($H275))=$H275))</f>
        <v>0</v>
      </c>
      <c r="L275" s="104">
        <f>SUMPRODUCT('[1]表九之二（需明确收支对象级次的录入表）'!I$7:I$9*(LEFT('[1]表九之二（需明确收支对象级次的录入表）'!$B$7:$B$9,LEN($H275))=$H275))+SUMPRODUCT('[1]表九之三（其它收支录入表）'!F$6:F$282*(LEFT('[1]表九之三（其它收支录入表）'!$B$6:$B$282,LEN($H275))=$H275))</f>
        <v>0</v>
      </c>
      <c r="M275" s="108" t="str">
        <f t="shared" si="19"/>
        <v/>
      </c>
      <c r="N275" s="108" t="str">
        <f t="shared" si="20"/>
        <v/>
      </c>
    </row>
    <row r="276" s="86" customFormat="1" ht="17.1" customHeight="1" spans="1:14">
      <c r="A276" s="100" t="s">
        <v>1932</v>
      </c>
      <c r="B276" s="100" t="s">
        <v>1933</v>
      </c>
      <c r="C276" s="102">
        <f>SUMPRODUCT('[1]表九之二（需明确收支对象级次的录入表）'!D$7:D$9*(LEFT('[1]表九之二（需明确收支对象级次的录入表）'!$B$7:$B$9,LEN($A276))=$A276))+SUMPRODUCT('[1]表九之三（其它收支录入表）'!D$6:D$282*(LEFT('[1]表九之三（其它收支录入表）'!$B$6:$B$282,LEN($A276))=$A276))</f>
        <v>0</v>
      </c>
      <c r="D276" s="102">
        <f>SUMPRODUCT('[1]表九之二（需明确收支对象级次的录入表）'!E$7:E$9*(LEFT('[1]表九之二（需明确收支对象级次的录入表）'!$B$7:$B$9,LEN($A276))=$A276))+SUMPRODUCT('[1]表九之三（其它收支录入表）'!E$6:E$282*(LEFT('[1]表九之三（其它收支录入表）'!$B$6:$B$282,LEN($A276))=$A276))</f>
        <v>0</v>
      </c>
      <c r="E276" s="102">
        <f>SUMPRODUCT('[1]表九之二（需明确收支对象级次的录入表）'!$I$7:$I$9*(LEFT('[1]表九之二（需明确收支对象级次的录入表）'!$B$7:$B$9,LEN($A276))=$A276))+SUMPRODUCT('[1]表九之三（其它收支录入表）'!F$6:F$282*(LEFT('[1]表九之三（其它收支录入表）'!$B$6:$B$282,LEN($A276))=$A276))</f>
        <v>0</v>
      </c>
      <c r="F276" s="103" t="str">
        <f t="shared" si="16"/>
        <v/>
      </c>
      <c r="G276" s="103" t="str">
        <f t="shared" si="17"/>
        <v/>
      </c>
      <c r="H276" s="100" t="s">
        <v>1934</v>
      </c>
      <c r="I276" s="100" t="s">
        <v>1935</v>
      </c>
      <c r="J276" s="104">
        <f>SUMPRODUCT('[1]表九之二（需明确收支对象级次的录入表）'!D$7:D$9*(LEFT('[1]表九之二（需明确收支对象级次的录入表）'!$B$7:$B$9,LEN($H276))=$H276))+SUMPRODUCT('[1]表九之三（其它收支录入表）'!D$6:D$282*(LEFT('[1]表九之三（其它收支录入表）'!$B$6:$B$282,LEN($H276))=$H276))</f>
        <v>0</v>
      </c>
      <c r="K276" s="104">
        <f>SUMPRODUCT('[1]表九之二（需明确收支对象级次的录入表）'!E$7:E$9*(LEFT('[1]表九之二（需明确收支对象级次的录入表）'!$B$7:$B$9,LEN($H276))=$H276))+SUMPRODUCT('[1]表九之三（其它收支录入表）'!E$6:E$282*(LEFT('[1]表九之三（其它收支录入表）'!$B$6:$B$282,LEN($H276))=$H276))</f>
        <v>277</v>
      </c>
      <c r="L276" s="104">
        <f>SUMPRODUCT('[1]表九之二（需明确收支对象级次的录入表）'!I$7:I$9*(LEFT('[1]表九之二（需明确收支对象级次的录入表）'!$B$7:$B$9,LEN($H276))=$H276))+SUMPRODUCT('[1]表九之三（其它收支录入表）'!F$6:F$282*(LEFT('[1]表九之三（其它收支录入表）'!$B$6:$B$282,LEN($H276))=$H276))</f>
        <v>0</v>
      </c>
      <c r="M276" s="108" t="str">
        <f t="shared" si="19"/>
        <v/>
      </c>
      <c r="N276" s="108">
        <f t="shared" si="20"/>
        <v>0</v>
      </c>
    </row>
    <row r="277" s="86" customFormat="1" ht="17.1" customHeight="1" spans="1:14">
      <c r="A277" s="100"/>
      <c r="B277" s="100"/>
      <c r="C277" s="102"/>
      <c r="D277" s="104"/>
      <c r="E277" s="104"/>
      <c r="F277" s="106"/>
      <c r="G277" s="106"/>
      <c r="H277" s="100" t="s">
        <v>1936</v>
      </c>
      <c r="I277" s="100" t="s">
        <v>1937</v>
      </c>
      <c r="J277" s="104">
        <f>SUMPRODUCT('[1]表九之二（需明确收支对象级次的录入表）'!D$7:D$9*(LEFT('[1]表九之二（需明确收支对象级次的录入表）'!$B$7:$B$9,LEN($H277))=$H277))+SUMPRODUCT('[1]表九之三（其它收支录入表）'!D$6:D$282*(LEFT('[1]表九之三（其它收支录入表）'!$B$6:$B$282,LEN($H277))=$H277))</f>
        <v>0</v>
      </c>
      <c r="K277" s="104">
        <f>SUMPRODUCT('[1]表九之二（需明确收支对象级次的录入表）'!E$7:E$9*(LEFT('[1]表九之二（需明确收支对象级次的录入表）'!$B$7:$B$9,LEN($H277))=$H277))+SUMPRODUCT('[1]表九之三（其它收支录入表）'!E$6:E$282*(LEFT('[1]表九之三（其它收支录入表）'!$B$6:$B$282,LEN($H277))=$H277))</f>
        <v>277</v>
      </c>
      <c r="L277" s="104">
        <f>SUMPRODUCT('[1]表九之二（需明确收支对象级次的录入表）'!I$7:I$9*(LEFT('[1]表九之二（需明确收支对象级次的录入表）'!$B$7:$B$9,LEN($H277))=$H277))+SUMPRODUCT('[1]表九之三（其它收支录入表）'!F$6:F$282*(LEFT('[1]表九之三（其它收支录入表）'!$B$6:$B$282,LEN($H277))=$H277))</f>
        <v>0</v>
      </c>
      <c r="M277" s="108" t="str">
        <f t="shared" si="19"/>
        <v/>
      </c>
      <c r="N277" s="108">
        <f t="shared" si="20"/>
        <v>0</v>
      </c>
    </row>
    <row r="278" s="86" customFormat="1" ht="17.1" customHeight="1" spans="1:14">
      <c r="A278" s="100" t="s">
        <v>1938</v>
      </c>
      <c r="B278" s="100" t="s">
        <v>1939</v>
      </c>
      <c r="C278" s="102">
        <f>SUMPRODUCT('[1]表九之二（需明确收支对象级次的录入表）'!D$7:D$9*(LEFT('[1]表九之二（需明确收支对象级次的录入表）'!$B$7:$B$9,LEN($A278))=$A278))+SUMPRODUCT('[1]表九之三（其它收支录入表）'!D$6:D$282*(LEFT('[1]表九之三（其它收支录入表）'!$B$6:$B$282,LEN($A278))=$A278))</f>
        <v>38884</v>
      </c>
      <c r="D278" s="104">
        <f>SUMPRODUCT('[1]表九之二（需明确收支对象级次的录入表）'!E$7:E$9*(LEFT('[1]表九之二（需明确收支对象级次的录入表）'!$B$7:$B$9,LEN($A278))=$A278))+SUMPRODUCT('[1]表九之三（其它收支录入表）'!E$6:E$282*(LEFT('[1]表九之三（其它收支录入表）'!$B$6:$B$282,LEN($A278))=$A278))</f>
        <v>33042</v>
      </c>
      <c r="E278" s="104">
        <f>SUMPRODUCT('[1]表九之二（需明确收支对象级次的录入表）'!$I$7:$I$9*(LEFT('[1]表九之二（需明确收支对象级次的录入表）'!$B$7:$B$9,LEN($A278))=$A278))+SUMPRODUCT('[1]表九之三（其它收支录入表）'!F$6:F$282*(LEFT('[1]表九之三（其它收支录入表）'!$B$6:$B$282,LEN($A278))=$A278))</f>
        <v>6073</v>
      </c>
      <c r="F278" s="103">
        <f t="shared" ref="F278:F288" si="21">IFERROR($E278/C278,"")</f>
        <v>0.156182491513219</v>
      </c>
      <c r="G278" s="103">
        <f t="shared" ref="G278:G288" si="22">IFERROR($E278/D278,"")</f>
        <v>0.183796380364385</v>
      </c>
      <c r="H278" s="100" t="s">
        <v>1940</v>
      </c>
      <c r="I278" s="100" t="s">
        <v>1941</v>
      </c>
      <c r="J278" s="104">
        <f>SUMPRODUCT('[1]表九之二（需明确收支对象级次的录入表）'!D$7:D$9*(LEFT('[1]表九之二（需明确收支对象级次的录入表）'!$B$7:$B$9,LEN($H278))=$H278))+SUMPRODUCT('[1]表九之三（其它收支录入表）'!D$6:D$282*(LEFT('[1]表九之三（其它收支录入表）'!$B$6:$B$282,LEN($H278))=$H278))</f>
        <v>0</v>
      </c>
      <c r="K278" s="104">
        <f>SUMPRODUCT('[1]表九之二（需明确收支对象级次的录入表）'!E$7:E$9*(LEFT('[1]表九之二（需明确收支对象级次的录入表）'!$B$7:$B$9,LEN($H278))=$H278))+SUMPRODUCT('[1]表九之三（其它收支录入表）'!E$6:E$282*(LEFT('[1]表九之三（其它收支录入表）'!$B$6:$B$282,LEN($H278))=$H278))</f>
        <v>1601</v>
      </c>
      <c r="L278" s="104">
        <f>SUMPRODUCT('[1]表九之二（需明确收支对象级次的录入表）'!I$7:I$9*(LEFT('[1]表九之二（需明确收支对象级次的录入表）'!$B$7:$B$9,LEN($H278))=$H278))+SUMPRODUCT('[1]表九之三（其它收支录入表）'!F$6:F$282*(LEFT('[1]表九之三（其它收支录入表）'!$B$6:$B$282,LEN($H278))=$H278))</f>
        <v>0</v>
      </c>
      <c r="M278" s="108" t="str">
        <f t="shared" si="19"/>
        <v/>
      </c>
      <c r="N278" s="108">
        <f t="shared" si="20"/>
        <v>0</v>
      </c>
    </row>
    <row r="279" s="86" customFormat="1" ht="17.1" customHeight="1" spans="1:14">
      <c r="A279" s="100" t="s">
        <v>1942</v>
      </c>
      <c r="B279" s="100" t="s">
        <v>1943</v>
      </c>
      <c r="C279" s="102">
        <f>SUMPRODUCT('[1]表九之二（需明确收支对象级次的录入表）'!D$7:D$9*(LEFT('[1]表九之二（需明确收支对象级次的录入表）'!$B$7:$B$9,LEN($A279))=$A279))+SUMPRODUCT('[1]表九之三（其它收支录入表）'!D$6:D$282*(LEFT('[1]表九之三（其它收支录入表）'!$B$6:$B$282,LEN($A279))=$A279))</f>
        <v>18236</v>
      </c>
      <c r="D279" s="102">
        <f>SUMPRODUCT('[1]表九之二（需明确收支对象级次的录入表）'!E$7:E$9*(LEFT('[1]表九之二（需明确收支对象级次的录入表）'!$B$7:$B$9,LEN($A279))=$A279))+SUMPRODUCT('[1]表九之三（其它收支录入表）'!E$6:E$282*(LEFT('[1]表九之三（其它收支录入表）'!$B$6:$B$282,LEN($A279))=$A279))</f>
        <v>793</v>
      </c>
      <c r="E279" s="102">
        <f>SUMPRODUCT('[1]表九之二（需明确收支对象级次的录入表）'!$I$7:$I$9*(LEFT('[1]表九之二（需明确收支对象级次的录入表）'!$B$7:$B$9,LEN($A279))=$A279))+SUMPRODUCT('[1]表九之三（其它收支录入表）'!F$6:F$282*(LEFT('[1]表九之三（其它收支录入表）'!$B$6:$B$282,LEN($A279))=$A279))</f>
        <v>301</v>
      </c>
      <c r="F279" s="103">
        <f t="shared" si="21"/>
        <v>0.0165058126782189</v>
      </c>
      <c r="G279" s="103">
        <f t="shared" si="22"/>
        <v>0.379571248423707</v>
      </c>
      <c r="H279" s="100" t="s">
        <v>1944</v>
      </c>
      <c r="I279" s="100" t="s">
        <v>1945</v>
      </c>
      <c r="J279" s="104">
        <f>SUMPRODUCT('[1]表九之二（需明确收支对象级次的录入表）'!D$7:D$9*(LEFT('[1]表九之二（需明确收支对象级次的录入表）'!$B$7:$B$9,LEN($H279))=$H279))+SUMPRODUCT('[1]表九之三（其它收支录入表）'!D$6:D$282*(LEFT('[1]表九之三（其它收支录入表）'!$B$6:$B$282,LEN($H279))=$H279))</f>
        <v>0</v>
      </c>
      <c r="K279" s="104">
        <f>SUMPRODUCT('[1]表九之二（需明确收支对象级次的录入表）'!E$7:E$9*(LEFT('[1]表九之二（需明确收支对象级次的录入表）'!$B$7:$B$9,LEN($H279))=$H279))+SUMPRODUCT('[1]表九之三（其它收支录入表）'!E$6:E$282*(LEFT('[1]表九之三（其它收支录入表）'!$B$6:$B$282,LEN($H279))=$H279))</f>
        <v>1601</v>
      </c>
      <c r="L279" s="104">
        <f>SUMPRODUCT('[1]表九之二（需明确收支对象级次的录入表）'!I$7:I$9*(LEFT('[1]表九之二（需明确收支对象级次的录入表）'!$B$7:$B$9,LEN($H279))=$H279))+SUMPRODUCT('[1]表九之三（其它收支录入表）'!F$6:F$282*(LEFT('[1]表九之三（其它收支录入表）'!$B$6:$B$282,LEN($H279))=$H279))</f>
        <v>0</v>
      </c>
      <c r="M279" s="108" t="str">
        <f t="shared" si="19"/>
        <v/>
      </c>
      <c r="N279" s="108">
        <f t="shared" si="20"/>
        <v>0</v>
      </c>
    </row>
    <row r="280" s="86" customFormat="1" ht="17.1" customHeight="1" spans="1:14">
      <c r="A280" s="100" t="s">
        <v>1946</v>
      </c>
      <c r="B280" s="100" t="s">
        <v>1947</v>
      </c>
      <c r="C280" s="102">
        <f>SUMPRODUCT('[1]表九之二（需明确收支对象级次的录入表）'!D$7:D$9*(LEFT('[1]表九之二（需明确收支对象级次的录入表）'!$B$7:$B$9,LEN($A280))=$A280))+SUMPRODUCT('[1]表九之三（其它收支录入表）'!D$6:D$282*(LEFT('[1]表九之三（其它收支录入表）'!$B$6:$B$282,LEN($A280))=$A280))</f>
        <v>0</v>
      </c>
      <c r="D280" s="104">
        <f>SUMPRODUCT('[1]表九之二（需明确收支对象级次的录入表）'!E$7:E$9*(LEFT('[1]表九之二（需明确收支对象级次的录入表）'!$B$7:$B$9,LEN($A280))=$A280))+SUMPRODUCT('[1]表九之三（其它收支录入表）'!E$6:E$282*(LEFT('[1]表九之三（其它收支录入表）'!$B$6:$B$282,LEN($A280))=$A280))</f>
        <v>0</v>
      </c>
      <c r="E280" s="104">
        <f>SUMPRODUCT('[1]表九之二（需明确收支对象级次的录入表）'!$I$7:$I$9*(LEFT('[1]表九之二（需明确收支对象级次的录入表）'!$B$7:$B$9,LEN($A280))=$A280))+SUMPRODUCT('[1]表九之三（其它收支录入表）'!F$6:F$282*(LEFT('[1]表九之三（其它收支录入表）'!$B$6:$B$282,LEN($A280))=$A280))</f>
        <v>0</v>
      </c>
      <c r="F280" s="103" t="str">
        <f t="shared" si="21"/>
        <v/>
      </c>
      <c r="G280" s="103" t="str">
        <f t="shared" si="22"/>
        <v/>
      </c>
      <c r="H280" s="100" t="s">
        <v>1948</v>
      </c>
      <c r="I280" s="100" t="s">
        <v>1949</v>
      </c>
      <c r="J280" s="104">
        <f>SUMPRODUCT('[1]表九之二（需明确收支对象级次的录入表）'!D$7:D$9*(LEFT('[1]表九之二（需明确收支对象级次的录入表）'!$B$7:$B$9,LEN($H280))=$H280))+SUMPRODUCT('[1]表九之三（其它收支录入表）'!D$6:D$282*(LEFT('[1]表九之三（其它收支录入表）'!$B$6:$B$282,LEN($H280))=$H280))</f>
        <v>0</v>
      </c>
      <c r="K280" s="104">
        <f>SUMPRODUCT('[1]表九之二（需明确收支对象级次的录入表）'!E$7:E$9*(LEFT('[1]表九之二（需明确收支对象级次的录入表）'!$B$7:$B$9,LEN($H280))=$H280))+SUMPRODUCT('[1]表九之三（其它收支录入表）'!E$6:E$282*(LEFT('[1]表九之三（其它收支录入表）'!$B$6:$B$282,LEN($H280))=$H280))</f>
        <v>5772</v>
      </c>
      <c r="L280" s="104">
        <f>SUMPRODUCT('[1]表九之二（需明确收支对象级次的录入表）'!I$7:I$9*(LEFT('[1]表九之二（需明确收支对象级次的录入表）'!$B$7:$B$9,LEN($H280))=$H280))+SUMPRODUCT('[1]表九之三（其它收支录入表）'!F$6:F$282*(LEFT('[1]表九之三（其它收支录入表）'!$B$6:$B$282,LEN($H280))=$H280))</f>
        <v>0</v>
      </c>
      <c r="M280" s="108" t="str">
        <f t="shared" si="19"/>
        <v/>
      </c>
      <c r="N280" s="108">
        <f t="shared" si="20"/>
        <v>0</v>
      </c>
    </row>
    <row r="281" s="86" customFormat="1" ht="17.1" customHeight="1" spans="1:14">
      <c r="A281" s="100" t="s">
        <v>1950</v>
      </c>
      <c r="B281" s="100" t="s">
        <v>1951</v>
      </c>
      <c r="C281" s="102">
        <f>SUMPRODUCT('[1]表九之二（需明确收支对象级次的录入表）'!D$7:D$9*(LEFT('[1]表九之二（需明确收支对象级次的录入表）'!$B$7:$B$9,LEN($A281))=$A281))+SUMPRODUCT('[1]表九之三（其它收支录入表）'!D$6:D$282*(LEFT('[1]表九之三（其它收支录入表）'!$B$6:$B$282,LEN($A281))=$A281))</f>
        <v>0</v>
      </c>
      <c r="D281" s="102">
        <f>SUMPRODUCT('[1]表九之二（需明确收支对象级次的录入表）'!E$7:E$9*(LEFT('[1]表九之二（需明确收支对象级次的录入表）'!$B$7:$B$9,LEN($A281))=$A281))+SUMPRODUCT('[1]表九之三（其它收支录入表）'!E$6:E$282*(LEFT('[1]表九之三（其它收支录入表）'!$B$6:$B$282,LEN($A281))=$A281))</f>
        <v>0</v>
      </c>
      <c r="E281" s="102">
        <f>SUMPRODUCT('[1]表九之二（需明确收支对象级次的录入表）'!$I$7:$I$9*(LEFT('[1]表九之二（需明确收支对象级次的录入表）'!$B$7:$B$9,LEN($A281))=$A281))+SUMPRODUCT('[1]表九之三（其它收支录入表）'!F$6:F$282*(LEFT('[1]表九之三（其它收支录入表）'!$B$6:$B$282,LEN($A281))=$A281))</f>
        <v>0</v>
      </c>
      <c r="F281" s="103" t="str">
        <f t="shared" si="21"/>
        <v/>
      </c>
      <c r="G281" s="103" t="str">
        <f t="shared" si="22"/>
        <v/>
      </c>
      <c r="H281" s="100" t="s">
        <v>1952</v>
      </c>
      <c r="I281" s="100" t="s">
        <v>1953</v>
      </c>
      <c r="J281" s="104">
        <f>SUMPRODUCT('[1]表九之二（需明确收支对象级次的录入表）'!D$7:D$9*(LEFT('[1]表九之二（需明确收支对象级次的录入表）'!$B$7:$B$9,LEN($H281))=$H281))+SUMPRODUCT('[1]表九之三（其它收支录入表）'!D$6:D$282*(LEFT('[1]表九之三（其它收支录入表）'!$B$6:$B$282,LEN($H281))=$H281))</f>
        <v>0</v>
      </c>
      <c r="K281" s="104">
        <f>SUMPRODUCT('[1]表九之二（需明确收支对象级次的录入表）'!E$7:E$9*(LEFT('[1]表九之二（需明确收支对象级次的录入表）'!$B$7:$B$9,LEN($H281))=$H281))+SUMPRODUCT('[1]表九之三（其它收支录入表）'!E$6:E$282*(LEFT('[1]表九之三（其它收支录入表）'!$B$6:$B$282,LEN($H281))=$H281))</f>
        <v>5772</v>
      </c>
      <c r="L281" s="104">
        <f>SUMPRODUCT('[1]表九之二（需明确收支对象级次的录入表）'!I$7:I$9*(LEFT('[1]表九之二（需明确收支对象级次的录入表）'!$B$7:$B$9,LEN($H281))=$H281))+SUMPRODUCT('[1]表九之三（其它收支录入表）'!F$6:F$282*(LEFT('[1]表九之三（其它收支录入表）'!$B$6:$B$282,LEN($H281))=$H281))</f>
        <v>0</v>
      </c>
      <c r="M281" s="108" t="str">
        <f t="shared" si="19"/>
        <v/>
      </c>
      <c r="N281" s="108">
        <f t="shared" si="20"/>
        <v>0</v>
      </c>
    </row>
    <row r="282" s="86" customFormat="1" ht="17.1" customHeight="1" spans="1:14">
      <c r="A282" s="100" t="s">
        <v>1954</v>
      </c>
      <c r="B282" s="100" t="s">
        <v>1955</v>
      </c>
      <c r="C282" s="102">
        <f>SUMPRODUCT('[1]表九之二（需明确收支对象级次的录入表）'!D$7:D$9*(LEFT('[1]表九之二（需明确收支对象级次的录入表）'!$B$7:$B$9,LEN($A282))=$A282))+SUMPRODUCT('[1]表九之三（其它收支录入表）'!D$6:D$282*(LEFT('[1]表九之三（其它收支录入表）'!$B$6:$B$282,LEN($A282))=$A282))</f>
        <v>3848</v>
      </c>
      <c r="D282" s="104">
        <f>SUMPRODUCT('[1]表九之二（需明确收支对象级次的录入表）'!E$7:E$9*(LEFT('[1]表九之二（需明确收支对象级次的录入表）'!$B$7:$B$9,LEN($A282))=$A282))+SUMPRODUCT('[1]表九之三（其它收支录入表）'!E$6:E$282*(LEFT('[1]表九之三（其它收支录入表）'!$B$6:$B$282,LEN($A282))=$A282))</f>
        <v>3848</v>
      </c>
      <c r="E282" s="104">
        <f>SUMPRODUCT('[1]表九之二（需明确收支对象级次的录入表）'!$I$7:$I$9*(LEFT('[1]表九之二（需明确收支对象级次的录入表）'!$B$7:$B$9,LEN($A282))=$A282))+SUMPRODUCT('[1]表九之三（其它收支录入表）'!F$6:F$282*(LEFT('[1]表九之三（其它收支录入表）'!$B$6:$B$282,LEN($A282))=$A282))</f>
        <v>5772</v>
      </c>
      <c r="F282" s="103">
        <f t="shared" si="21"/>
        <v>1.5</v>
      </c>
      <c r="G282" s="103">
        <f t="shared" si="22"/>
        <v>1.5</v>
      </c>
      <c r="H282" s="100" t="s">
        <v>1956</v>
      </c>
      <c r="I282" s="100" t="s">
        <v>1957</v>
      </c>
      <c r="J282" s="104">
        <f>SUMPRODUCT('[1]表九之二（需明确收支对象级次的录入表）'!D$7:D$9*(LEFT('[1]表九之二（需明确收支对象级次的录入表）'!$B$7:$B$9,LEN($H282))=$H282))+SUMPRODUCT('[1]表九之三（其它收支录入表）'!D$6:D$282*(LEFT('[1]表九之三（其它收支录入表）'!$B$6:$B$282,LEN($H282))=$H282))</f>
        <v>0</v>
      </c>
      <c r="K282" s="104">
        <f>SUMPRODUCT('[1]表九之二（需明确收支对象级次的录入表）'!E$7:E$9*(LEFT('[1]表九之二（需明确收支对象级次的录入表）'!$B$7:$B$9,LEN($H282))=$H282))+SUMPRODUCT('[1]表九之三（其它收支录入表）'!E$6:E$282*(LEFT('[1]表九之三（其它收支录入表）'!$B$6:$B$282,LEN($H282))=$H282))</f>
        <v>0</v>
      </c>
      <c r="L282" s="104">
        <f>SUMPRODUCT('[1]表九之二（需明确收支对象级次的录入表）'!I$7:I$9*(LEFT('[1]表九之二（需明确收支对象级次的录入表）'!$B$7:$B$9,LEN($H282))=$H282))+SUMPRODUCT('[1]表九之三（其它收支录入表）'!F$6:F$282*(LEFT('[1]表九之三（其它收支录入表）'!$B$6:$B$282,LEN($H282))=$H282))</f>
        <v>0</v>
      </c>
      <c r="M282" s="108" t="str">
        <f t="shared" si="19"/>
        <v/>
      </c>
      <c r="N282" s="108" t="str">
        <f t="shared" si="20"/>
        <v/>
      </c>
    </row>
    <row r="283" s="86" customFormat="1" ht="17.1" customHeight="1" spans="1:14">
      <c r="A283" s="100" t="s">
        <v>1958</v>
      </c>
      <c r="B283" s="100" t="s">
        <v>1959</v>
      </c>
      <c r="C283" s="102">
        <f>SUMPRODUCT('[1]表九之二（需明确收支对象级次的录入表）'!D$7:D$9*(LEFT('[1]表九之二（需明确收支对象级次的录入表）'!$B$7:$B$9,LEN($A283))=$A283))+SUMPRODUCT('[1]表九之三（其它收支录入表）'!D$6:D$282*(LEFT('[1]表九之三（其它收支录入表）'!$B$6:$B$282,LEN($A283))=$A283))</f>
        <v>3848</v>
      </c>
      <c r="D283" s="102">
        <f>SUMPRODUCT('[1]表九之二（需明确收支对象级次的录入表）'!E$7:E$9*(LEFT('[1]表九之二（需明确收支对象级次的录入表）'!$B$7:$B$9,LEN($A283))=$A283))+SUMPRODUCT('[1]表九之三（其它收支录入表）'!E$6:E$282*(LEFT('[1]表九之三（其它收支录入表）'!$B$6:$B$282,LEN($A283))=$A283))</f>
        <v>3848</v>
      </c>
      <c r="E283" s="102">
        <f>SUMPRODUCT('[1]表九之二（需明确收支对象级次的录入表）'!$I$7:$I$9*(LEFT('[1]表九之二（需明确收支对象级次的录入表）'!$B$7:$B$9,LEN($A283))=$A283))+SUMPRODUCT('[1]表九之三（其它收支录入表）'!F$6:F$282*(LEFT('[1]表九之三（其它收支录入表）'!$B$6:$B$282,LEN($A283))=$A283))</f>
        <v>5772</v>
      </c>
      <c r="F283" s="103">
        <f t="shared" si="21"/>
        <v>1.5</v>
      </c>
      <c r="G283" s="103">
        <f t="shared" si="22"/>
        <v>1.5</v>
      </c>
      <c r="H283" s="100"/>
      <c r="I283" s="100"/>
      <c r="J283" s="102"/>
      <c r="K283" s="104"/>
      <c r="L283" s="104"/>
      <c r="M283" s="114"/>
      <c r="N283" s="114"/>
    </row>
    <row r="284" s="86" customFormat="1" ht="17.1" customHeight="1" spans="1:14">
      <c r="A284" s="100" t="s">
        <v>1960</v>
      </c>
      <c r="B284" s="100" t="s">
        <v>1961</v>
      </c>
      <c r="C284" s="102">
        <f>SUMPRODUCT('[1]表九之二（需明确收支对象级次的录入表）'!D$7:D$9*(LEFT('[1]表九之二（需明确收支对象级次的录入表）'!$B$7:$B$9,LEN($A284))=$A284))+SUMPRODUCT('[1]表九之三（其它收支录入表）'!D$6:D$282*(LEFT('[1]表九之三（其它收支录入表）'!$B$6:$B$282,LEN($A284))=$A284))</f>
        <v>0</v>
      </c>
      <c r="D284" s="104">
        <f>SUMPRODUCT('[1]表九之二（需明确收支对象级次的录入表）'!E$7:E$9*(LEFT('[1]表九之二（需明确收支对象级次的录入表）'!$B$7:$B$9,LEN($A284))=$A284))+SUMPRODUCT('[1]表九之三（其它收支录入表）'!E$6:E$282*(LEFT('[1]表九之三（其它收支录入表）'!$B$6:$B$282,LEN($A284))=$A284))</f>
        <v>1601</v>
      </c>
      <c r="E284" s="104">
        <f>SUMPRODUCT('[1]表九之二（需明确收支对象级次的录入表）'!$I$7:$I$9*(LEFT('[1]表九之二（需明确收支对象级次的录入表）'!$B$7:$B$9,LEN($A284))=$A284))+SUMPRODUCT('[1]表九之三（其它收支录入表）'!F$6:F$282*(LEFT('[1]表九之三（其它收支录入表）'!$B$6:$B$282,LEN($A284))=$A284))</f>
        <v>0</v>
      </c>
      <c r="F284" s="103" t="str">
        <f t="shared" si="21"/>
        <v/>
      </c>
      <c r="G284" s="103">
        <f t="shared" si="22"/>
        <v>0</v>
      </c>
      <c r="H284" s="100"/>
      <c r="I284" s="100"/>
      <c r="J284" s="102"/>
      <c r="K284" s="104"/>
      <c r="L284" s="104"/>
      <c r="M284" s="114"/>
      <c r="N284" s="114"/>
    </row>
    <row r="285" s="86" customFormat="1" ht="17.1" customHeight="1" spans="1:14">
      <c r="A285" s="100" t="s">
        <v>1962</v>
      </c>
      <c r="B285" s="100" t="s">
        <v>1963</v>
      </c>
      <c r="C285" s="102">
        <f>SUMPRODUCT('[1]表九之二（需明确收支对象级次的录入表）'!D$7:D$9*(LEFT('[1]表九之二（需明确收支对象级次的录入表）'!$B$7:$B$9,LEN($A285))=$A285))+SUMPRODUCT('[1]表九之三（其它收支录入表）'!D$6:D$282*(LEFT('[1]表九之三（其它收支录入表）'!$B$6:$B$282,LEN($A285))=$A285))</f>
        <v>0</v>
      </c>
      <c r="D285" s="104">
        <f>SUMPRODUCT('[1]表九之二（需明确收支对象级次的录入表）'!E$7:E$9*(LEFT('[1]表九之二（需明确收支对象级次的录入表）'!$B$7:$B$9,LEN($A285))=$A285))+SUMPRODUCT('[1]表九之三（其它收支录入表）'!E$6:E$282*(LEFT('[1]表九之三（其它收支录入表）'!$B$6:$B$282,LEN($A285))=$A285))</f>
        <v>1601</v>
      </c>
      <c r="E285" s="104">
        <f>SUMPRODUCT('[1]表九之二（需明确收支对象级次的录入表）'!$I$7:$I$9*(LEFT('[1]表九之二（需明确收支对象级次的录入表）'!$B$7:$B$9,LEN($A285))=$A285))+SUMPRODUCT('[1]表九之三（其它收支录入表）'!F$6:F$282*(LEFT('[1]表九之三（其它收支录入表）'!$B$6:$B$282,LEN($A285))=$A285))</f>
        <v>0</v>
      </c>
      <c r="F285" s="103" t="str">
        <f t="shared" si="21"/>
        <v/>
      </c>
      <c r="G285" s="103">
        <f t="shared" si="22"/>
        <v>0</v>
      </c>
      <c r="H285" s="100"/>
      <c r="I285" s="100"/>
      <c r="J285" s="102"/>
      <c r="K285" s="104"/>
      <c r="L285" s="104"/>
      <c r="M285" s="114"/>
      <c r="N285" s="114"/>
    </row>
    <row r="286" s="86" customFormat="1" ht="17.1" customHeight="1" spans="1:14">
      <c r="A286" s="100" t="s">
        <v>1964</v>
      </c>
      <c r="B286" s="100" t="s">
        <v>1965</v>
      </c>
      <c r="C286" s="102">
        <f>SUMPRODUCT('[1]表九之二（需明确收支对象级次的录入表）'!D$7:D$9*(LEFT('[1]表九之二（需明确收支对象级次的录入表）'!$B$7:$B$9,LEN($A286))=$A286))+SUMPRODUCT('[1]表九之三（其它收支录入表）'!D$6:D$282*(LEFT('[1]表九之三（其它收支录入表）'!$B$6:$B$282,LEN($A286))=$A286))</f>
        <v>0</v>
      </c>
      <c r="D286" s="102">
        <f>SUMPRODUCT('[1]表九之二（需明确收支对象级次的录入表）'!E$7:E$9*(LEFT('[1]表九之二（需明确收支对象级次的录入表）'!$B$7:$B$9,LEN($A286))=$A286))+SUMPRODUCT('[1]表九之三（其它收支录入表）'!E$6:E$282*(LEFT('[1]表九之三（其它收支录入表）'!$B$6:$B$282,LEN($A286))=$A286))</f>
        <v>1601</v>
      </c>
      <c r="E286" s="102">
        <f>SUMPRODUCT('[1]表九之二（需明确收支对象级次的录入表）'!$I$7:$I$9*(LEFT('[1]表九之二（需明确收支对象级次的录入表）'!$B$7:$B$9,LEN($A286))=$A286))+SUMPRODUCT('[1]表九之三（其它收支录入表）'!F$6:F$282*(LEFT('[1]表九之三（其它收支录入表）'!$B$6:$B$282,LEN($A286))=$A286))</f>
        <v>0</v>
      </c>
      <c r="F286" s="103" t="str">
        <f t="shared" si="21"/>
        <v/>
      </c>
      <c r="G286" s="103">
        <f t="shared" si="22"/>
        <v>0</v>
      </c>
      <c r="H286" s="100"/>
      <c r="I286" s="100"/>
      <c r="J286" s="102"/>
      <c r="K286" s="104"/>
      <c r="L286" s="104"/>
      <c r="M286" s="114"/>
      <c r="N286" s="114"/>
    </row>
    <row r="287" s="86" customFormat="1" ht="17.1" customHeight="1" spans="1:14">
      <c r="A287" s="100" t="s">
        <v>1966</v>
      </c>
      <c r="B287" s="100" t="s">
        <v>1967</v>
      </c>
      <c r="C287" s="102">
        <f>SUMPRODUCT('[1]表九之二（需明确收支对象级次的录入表）'!D$7:D$9*(LEFT('[1]表九之二（需明确收支对象级次的录入表）'!$B$7:$B$9,LEN($A287))=$A287))+SUMPRODUCT('[1]表九之三（其它收支录入表）'!D$6:D$282*(LEFT('[1]表九之三（其它收支录入表）'!$B$6:$B$282,LEN($A287))=$A287))</f>
        <v>16800</v>
      </c>
      <c r="D287" s="104">
        <f>SUMPRODUCT('[1]表九之二（需明确收支对象级次的录入表）'!E$7:E$9*(LEFT('[1]表九之二（需明确收支对象级次的录入表）'!$B$7:$B$9,LEN($A287))=$A287))+SUMPRODUCT('[1]表九之三（其它收支录入表）'!E$6:E$282*(LEFT('[1]表九之三（其它收支录入表）'!$B$6:$B$282,LEN($A287))=$A287))</f>
        <v>26800</v>
      </c>
      <c r="E287" s="104">
        <f>SUMPRODUCT('[1]表九之二（需明确收支对象级次的录入表）'!$I$7:$I$9*(LEFT('[1]表九之二（需明确收支对象级次的录入表）'!$B$7:$B$9,LEN($A287))=$A287))+SUMPRODUCT('[1]表九之三（其它收支录入表）'!F$6:F$282*(LEFT('[1]表九之三（其它收支录入表）'!$B$6:$B$282,LEN($A287))=$A287))</f>
        <v>0</v>
      </c>
      <c r="F287" s="103">
        <f t="shared" si="21"/>
        <v>0</v>
      </c>
      <c r="G287" s="103">
        <f t="shared" si="22"/>
        <v>0</v>
      </c>
      <c r="H287" s="100" t="s">
        <v>1299</v>
      </c>
      <c r="I287" s="100" t="s">
        <v>1968</v>
      </c>
      <c r="J287" s="104">
        <f>SUMPRODUCT('[1]表九之二（需明确收支对象级次的录入表）'!D$7:D$9*(LEFT('[1]表九之二（需明确收支对象级次的录入表）'!$B$7:$B$9,LEN($H287))=$H287))+SUMPRODUCT('[1]表九之三（其它收支录入表）'!D$6:D$282*(LEFT('[1]表九之三（其它收支录入表）'!$B$6:$B$282,LEN($H287))=$H287))</f>
        <v>0</v>
      </c>
      <c r="K287" s="104">
        <f>SUMPRODUCT('[1]表九之二（需明确收支对象级次的录入表）'!E$7:E$9*(LEFT('[1]表九之二（需明确收支对象级次的录入表）'!$B$7:$B$9,LEN($H287))=$H287))+SUMPRODUCT('[1]表九之三（其它收支录入表）'!E$6:E$282*(LEFT('[1]表九之三（其它收支录入表）'!$B$6:$B$282,LEN($H287))=$H287))</f>
        <v>10000</v>
      </c>
      <c r="L287" s="104">
        <f>SUMPRODUCT('[1]表九之二（需明确收支对象级次的录入表）'!I$7:I$9*(LEFT('[1]表九之二（需明确收支对象级次的录入表）'!$B$7:$B$9,LEN($H287))=$H287))+SUMPRODUCT('[1]表九之三（其它收支录入表）'!F$6:F$282*(LEFT('[1]表九之三（其它收支录入表）'!$B$6:$B$282,LEN($H287))=$H287))</f>
        <v>0</v>
      </c>
      <c r="M287" s="108" t="str">
        <f t="shared" ref="M287:M290" si="23">IFERROR($L287/J287,"")</f>
        <v/>
      </c>
      <c r="N287" s="108">
        <f t="shared" ref="N287:N290" si="24">IFERROR($L287/K287,"")</f>
        <v>0</v>
      </c>
    </row>
    <row r="288" s="86" customFormat="1" ht="17.1" customHeight="1" spans="1:14">
      <c r="A288" s="100" t="s">
        <v>1969</v>
      </c>
      <c r="B288" s="100" t="s">
        <v>1970</v>
      </c>
      <c r="C288" s="102">
        <f>SUMPRODUCT('[1]表九之二（需明确收支对象级次的录入表）'!D$7:D$9*(LEFT('[1]表九之二（需明确收支对象级次的录入表）'!$B$7:$B$9,LEN($A288))=$A288))+SUMPRODUCT('[1]表九之三（其它收支录入表）'!D$6:D$282*(LEFT('[1]表九之三（其它收支录入表）'!$B$6:$B$282,LEN($A288))=$A288))</f>
        <v>16800</v>
      </c>
      <c r="D288" s="102">
        <f>SUMPRODUCT('[1]表九之二（需明确收支对象级次的录入表）'!E$7:E$9*(LEFT('[1]表九之二（需明确收支对象级次的录入表）'!$B$7:$B$9,LEN($A288))=$A288))+SUMPRODUCT('[1]表九之三（其它收支录入表）'!E$6:E$282*(LEFT('[1]表九之三（其它收支录入表）'!$B$6:$B$282,LEN($A288))=$A288))</f>
        <v>26800</v>
      </c>
      <c r="E288" s="102">
        <f>SUMPRODUCT('[1]表九之二（需明确收支对象级次的录入表）'!$I$7:$I$9*(LEFT('[1]表九之二（需明确收支对象级次的录入表）'!$B$7:$B$9,LEN($A288))=$A288))+SUMPRODUCT('[1]表九之三（其它收支录入表）'!F$6:F$282*(LEFT('[1]表九之三（其它收支录入表）'!$B$6:$B$282,LEN($A288))=$A288))</f>
        <v>0</v>
      </c>
      <c r="F288" s="103">
        <f t="shared" si="21"/>
        <v>0</v>
      </c>
      <c r="G288" s="103">
        <f t="shared" si="22"/>
        <v>0</v>
      </c>
      <c r="H288" s="100" t="s">
        <v>1971</v>
      </c>
      <c r="I288" s="100" t="s">
        <v>1972</v>
      </c>
      <c r="J288" s="104">
        <f>SUMPRODUCT('[1]表九之二（需明确收支对象级次的录入表）'!D$7:D$9*(LEFT('[1]表九之二（需明确收支对象级次的录入表）'!$B$7:$B$9,LEN($H288))=$H288))+SUMPRODUCT('[1]表九之三（其它收支录入表）'!D$6:D$282*(LEFT('[1]表九之三（其它收支录入表）'!$B$6:$B$282,LEN($H288))=$H288))</f>
        <v>0</v>
      </c>
      <c r="K288" s="104">
        <f>SUMPRODUCT('[1]表九之二（需明确收支对象级次的录入表）'!E$7:E$9*(LEFT('[1]表九之二（需明确收支对象级次的录入表）'!$B$7:$B$9,LEN($H288))=$H288))+SUMPRODUCT('[1]表九之三（其它收支录入表）'!E$6:E$282*(LEFT('[1]表九之三（其它收支录入表）'!$B$6:$B$282,LEN($H288))=$H288))</f>
        <v>10000</v>
      </c>
      <c r="L288" s="104">
        <f>SUMPRODUCT('[1]表九之二（需明确收支对象级次的录入表）'!I$7:I$9*(LEFT('[1]表九之二（需明确收支对象级次的录入表）'!$B$7:$B$9,LEN($H288))=$H288))+SUMPRODUCT('[1]表九之三（其它收支录入表）'!F$6:F$282*(LEFT('[1]表九之三（其它收支录入表）'!$B$6:$B$282,LEN($H288))=$H288))</f>
        <v>0</v>
      </c>
      <c r="M288" s="108" t="str">
        <f t="shared" si="23"/>
        <v/>
      </c>
      <c r="N288" s="108">
        <f t="shared" si="24"/>
        <v>0</v>
      </c>
    </row>
    <row r="289" s="86" customFormat="1" ht="17.1" customHeight="1" spans="1:14">
      <c r="A289" s="100"/>
      <c r="B289" s="100"/>
      <c r="C289" s="102"/>
      <c r="D289" s="104"/>
      <c r="E289" s="104"/>
      <c r="F289" s="106"/>
      <c r="G289" s="106"/>
      <c r="H289" s="100"/>
      <c r="I289" s="100"/>
      <c r="J289" s="102"/>
      <c r="K289" s="104"/>
      <c r="L289" s="104"/>
      <c r="M289" s="114"/>
      <c r="N289" s="114"/>
    </row>
    <row r="290" s="86" customFormat="1" ht="17.1" customHeight="1" spans="1:14">
      <c r="A290" s="100"/>
      <c r="B290" s="112" t="s">
        <v>1973</v>
      </c>
      <c r="C290" s="102">
        <f>SUM(C272,C274,C278)</f>
        <v>118884</v>
      </c>
      <c r="D290" s="104">
        <f>SUM(D272,D274,D278)</f>
        <v>52489</v>
      </c>
      <c r="E290" s="104">
        <f>SUM(E272,E274,E278)</f>
        <v>96073</v>
      </c>
      <c r="F290" s="103">
        <f>IFERROR($E290/C290,"")</f>
        <v>0.808123885468187</v>
      </c>
      <c r="G290" s="103">
        <f>IFERROR($E290/D290,"")</f>
        <v>1.83034540570405</v>
      </c>
      <c r="H290" s="100"/>
      <c r="I290" s="112" t="s">
        <v>1974</v>
      </c>
      <c r="J290" s="102">
        <f t="shared" ref="J290:L290" si="25">SUM(J272,J274,J287)</f>
        <v>118884</v>
      </c>
      <c r="K290" s="104">
        <f t="shared" si="25"/>
        <v>52489</v>
      </c>
      <c r="L290" s="104">
        <f t="shared" si="25"/>
        <v>96073</v>
      </c>
      <c r="M290" s="108">
        <f t="shared" si="23"/>
        <v>0.808123885468187</v>
      </c>
      <c r="N290" s="108">
        <f t="shared" si="24"/>
        <v>1.83034540570405</v>
      </c>
    </row>
    <row r="291" s="86" customFormat="1" ht="32.1" customHeight="1" spans="3:14">
      <c r="C291" s="113">
        <f>IF(ABS(C290-J290)&gt;0,"请检查平衡！",0)</f>
        <v>0</v>
      </c>
      <c r="D291" s="113">
        <f>IF(ABS(D290-K290)&gt;0,"请检查平衡！",0)</f>
        <v>0</v>
      </c>
      <c r="E291" s="113">
        <f>IF(ABS(E290-L290)&gt;0,"请检查平衡！",0)</f>
        <v>0</v>
      </c>
      <c r="F291" s="93"/>
      <c r="G291" s="93"/>
      <c r="H291" s="86">
        <v>0</v>
      </c>
      <c r="M291" s="93"/>
      <c r="N291" s="93"/>
    </row>
  </sheetData>
  <mergeCells count="13">
    <mergeCell ref="A2:N2"/>
    <mergeCell ref="A4:G4"/>
    <mergeCell ref="H4:N4"/>
    <mergeCell ref="E5:G5"/>
    <mergeCell ref="L5:N5"/>
    <mergeCell ref="A5:A6"/>
    <mergeCell ref="B5:B6"/>
    <mergeCell ref="C5:C6"/>
    <mergeCell ref="D5:D6"/>
    <mergeCell ref="H5:H6"/>
    <mergeCell ref="I5:I6"/>
    <mergeCell ref="J5:J6"/>
    <mergeCell ref="K5:K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2"/>
  <sheetViews>
    <sheetView workbookViewId="0">
      <selection activeCell="A2" sqref="A2:D2"/>
    </sheetView>
  </sheetViews>
  <sheetFormatPr defaultColWidth="9" defaultRowHeight="13.2" outlineLevelCol="7"/>
  <cols>
    <col min="1" max="1" width="34.25" style="62" customWidth="1"/>
    <col min="2" max="3" width="12.6296296296296" style="62" customWidth="1"/>
    <col min="4" max="4" width="14.6296296296296" style="62" customWidth="1"/>
    <col min="5" max="5" width="9" style="62"/>
    <col min="6" max="6" width="9.25" style="62"/>
    <col min="7" max="16384" width="9" style="62"/>
  </cols>
  <sheetData>
    <row r="1" spans="1:1">
      <c r="A1" s="87" t="s">
        <v>1975</v>
      </c>
    </row>
    <row r="2" s="62" customFormat="1" ht="24.75" customHeight="1" spans="1:4">
      <c r="A2" s="77" t="s">
        <v>1976</v>
      </c>
      <c r="B2" s="77"/>
      <c r="C2" s="77"/>
      <c r="D2" s="77"/>
    </row>
    <row r="3" s="62" customFormat="1" ht="32.25" customHeight="1" spans="1:4">
      <c r="A3" s="78" t="s">
        <v>2</v>
      </c>
      <c r="B3" s="78"/>
      <c r="C3" s="78"/>
      <c r="D3" s="78"/>
    </row>
    <row r="4" s="62" customFormat="1" ht="38.25" customHeight="1" spans="1:4">
      <c r="A4" s="54" t="s">
        <v>330</v>
      </c>
      <c r="B4" s="79" t="s">
        <v>1977</v>
      </c>
      <c r="C4" s="79" t="s">
        <v>1978</v>
      </c>
      <c r="D4" s="79" t="s">
        <v>1979</v>
      </c>
    </row>
    <row r="5" s="62" customFormat="1" ht="41" customHeight="1" spans="1:4">
      <c r="A5" s="54" t="s">
        <v>1980</v>
      </c>
      <c r="B5" s="59">
        <f>SUM(B6:B16)</f>
        <v>19447</v>
      </c>
      <c r="C5" s="59">
        <f>SUM(C6:C18)</f>
        <v>90000</v>
      </c>
      <c r="D5" s="60">
        <f>C5/B5*100</f>
        <v>462.79631819818</v>
      </c>
    </row>
    <row r="6" s="62" customFormat="1" ht="41" customHeight="1" spans="1:4">
      <c r="A6" s="59" t="s">
        <v>1981</v>
      </c>
      <c r="B6" s="59">
        <v>294</v>
      </c>
      <c r="C6" s="59"/>
      <c r="D6" s="60"/>
    </row>
    <row r="7" s="62" customFormat="1" ht="41" customHeight="1" spans="1:4">
      <c r="A7" s="59" t="s">
        <v>1982</v>
      </c>
      <c r="B7" s="59">
        <v>18275</v>
      </c>
      <c r="C7" s="59">
        <v>90000</v>
      </c>
      <c r="D7" s="60">
        <f>C7/B7*100</f>
        <v>492.476060191518</v>
      </c>
    </row>
    <row r="8" s="62" customFormat="1" ht="41" customHeight="1" spans="1:4">
      <c r="A8" s="59" t="s">
        <v>1983</v>
      </c>
      <c r="B8" s="59"/>
      <c r="C8" s="59"/>
      <c r="D8" s="60"/>
    </row>
    <row r="9" s="62" customFormat="1" ht="41" customHeight="1" spans="1:4">
      <c r="A9" s="59" t="s">
        <v>1984</v>
      </c>
      <c r="B9" s="59"/>
      <c r="C9" s="59"/>
      <c r="D9" s="60"/>
    </row>
    <row r="10" s="62" customFormat="1" ht="41" customHeight="1" spans="1:4">
      <c r="A10" s="59" t="s">
        <v>1985</v>
      </c>
      <c r="B10" s="59"/>
      <c r="C10" s="59"/>
      <c r="D10" s="60"/>
    </row>
    <row r="11" s="62" customFormat="1" ht="41" customHeight="1" spans="1:4">
      <c r="A11" s="59" t="s">
        <v>1986</v>
      </c>
      <c r="B11" s="59"/>
      <c r="C11" s="59"/>
      <c r="D11" s="60"/>
    </row>
    <row r="12" s="62" customFormat="1" ht="41" customHeight="1" spans="1:4">
      <c r="A12" s="59" t="s">
        <v>1987</v>
      </c>
      <c r="B12" s="59"/>
      <c r="C12" s="59"/>
      <c r="D12" s="60"/>
    </row>
    <row r="13" s="62" customFormat="1" ht="41" customHeight="1" spans="1:4">
      <c r="A13" s="59" t="s">
        <v>1988</v>
      </c>
      <c r="B13" s="59"/>
      <c r="C13" s="59"/>
      <c r="D13" s="60"/>
    </row>
    <row r="14" s="62" customFormat="1" ht="41" customHeight="1" spans="1:4">
      <c r="A14" s="59" t="s">
        <v>1989</v>
      </c>
      <c r="B14" s="59"/>
      <c r="C14" s="59"/>
      <c r="D14" s="60"/>
    </row>
    <row r="15" s="62" customFormat="1" ht="41" customHeight="1" spans="1:4">
      <c r="A15" s="88" t="s">
        <v>1990</v>
      </c>
      <c r="B15" s="59">
        <v>878</v>
      </c>
      <c r="C15" s="59"/>
      <c r="D15" s="60"/>
    </row>
    <row r="16" s="62" customFormat="1" ht="41" customHeight="1" spans="1:4">
      <c r="A16" s="59" t="s">
        <v>1991</v>
      </c>
      <c r="B16" s="59"/>
      <c r="C16" s="59"/>
      <c r="D16" s="60"/>
    </row>
    <row r="17" s="62" customFormat="1" ht="41" customHeight="1" spans="1:4">
      <c r="A17" s="89" t="s">
        <v>1992</v>
      </c>
      <c r="B17" s="59"/>
      <c r="C17" s="59"/>
      <c r="D17" s="60"/>
    </row>
    <row r="18" s="62" customFormat="1" ht="41" customHeight="1" spans="1:4">
      <c r="A18" s="59" t="s">
        <v>1993</v>
      </c>
      <c r="B18" s="59"/>
      <c r="C18" s="59"/>
      <c r="D18" s="60"/>
    </row>
    <row r="19" s="62" customFormat="1" ht="19.5" customHeight="1"/>
    <row r="20" s="62" customFormat="1" ht="19.5" customHeight="1"/>
    <row r="21" s="62" customFormat="1" ht="19.5" customHeight="1"/>
    <row r="22" s="62" customFormat="1" ht="19.5" customHeight="1"/>
    <row r="23" s="62" customFormat="1" ht="19.5" customHeight="1"/>
    <row r="24" s="62" customFormat="1" ht="19.5" customHeight="1"/>
    <row r="25" s="62" customFormat="1" ht="19.5" customHeight="1"/>
    <row r="26" s="62" customFormat="1" ht="19.5" customHeight="1"/>
    <row r="27" s="62" customFormat="1" ht="19.5" customHeight="1"/>
    <row r="28" s="62" customFormat="1" ht="19.5" customHeight="1"/>
    <row r="29" s="62" customFormat="1" ht="19.5" customHeight="1"/>
    <row r="30" s="62" customFormat="1" ht="19.5" customHeight="1"/>
    <row r="31" s="62" customFormat="1" ht="19.5" customHeight="1"/>
    <row r="32" s="62" customFormat="1" ht="19.5" customHeight="1"/>
    <row r="33" s="62" customFormat="1" ht="19.5" customHeight="1"/>
    <row r="34" s="62" customFormat="1" ht="19.5" customHeight="1"/>
    <row r="35" s="62" customFormat="1" ht="19.5" customHeight="1"/>
    <row r="36" s="62" customFormat="1" ht="19.5" customHeight="1"/>
    <row r="37" s="62" customFormat="1" ht="19.5" customHeight="1"/>
    <row r="38" s="62" customFormat="1" ht="19.5" customHeight="1"/>
    <row r="39" s="62" customFormat="1" ht="19.5" customHeight="1"/>
    <row r="40" s="62" customFormat="1" ht="19.5" customHeight="1"/>
    <row r="41" s="62" customFormat="1" ht="19.5" customHeight="1"/>
    <row r="42" s="62" customFormat="1" ht="19.5" customHeight="1"/>
    <row r="43" s="62" customFormat="1" ht="19.5" customHeight="1"/>
    <row r="44" s="62" customFormat="1" ht="19.5" customHeight="1"/>
    <row r="45" s="62" customFormat="1" ht="19.5" customHeight="1"/>
    <row r="46" s="62" customFormat="1" ht="19.5" customHeight="1"/>
    <row r="47" s="62" customFormat="1" ht="19.5" customHeight="1"/>
    <row r="48" s="62" customFormat="1" ht="19.5" customHeight="1"/>
    <row r="49" s="62" customFormat="1" ht="19.5" customHeight="1"/>
    <row r="50" s="62" customFormat="1" ht="19.5" customHeight="1"/>
    <row r="51" s="62" customFormat="1" ht="19.5" customHeight="1"/>
    <row r="52" s="62" customFormat="1" ht="19.5" customHeight="1"/>
    <row r="53" s="62" customFormat="1" ht="19.5" customHeight="1"/>
    <row r="54" s="62" customFormat="1" ht="19.5" customHeight="1"/>
    <row r="55" s="62" customFormat="1" ht="19.5" customHeight="1"/>
    <row r="56" s="62" customFormat="1" ht="19.5" customHeight="1"/>
    <row r="57" s="62" customFormat="1" ht="19.5" customHeight="1"/>
    <row r="58" s="62" customFormat="1" ht="19.5" customHeight="1"/>
    <row r="59" s="62" customFormat="1" ht="19.5" customHeight="1"/>
    <row r="60" s="62" customFormat="1" ht="19.5" customHeight="1"/>
    <row r="61" s="62" customFormat="1" ht="19.5" customHeight="1"/>
    <row r="62" s="62" customFormat="1" ht="19.5" customHeight="1"/>
    <row r="63" s="62" customFormat="1" ht="19.5" customHeight="1"/>
    <row r="64" s="62" customFormat="1" ht="19.5" customHeight="1"/>
    <row r="65" s="62" customFormat="1" ht="19.5" customHeight="1"/>
    <row r="66" s="62" customFormat="1" ht="19.5" customHeight="1"/>
    <row r="67" s="62" customFormat="1" ht="19.5" customHeight="1"/>
    <row r="68" s="62" customFormat="1" ht="19.5" customHeight="1"/>
    <row r="69" s="62" customFormat="1" ht="19.5" customHeight="1"/>
    <row r="70" s="62" customFormat="1" ht="19.5" customHeight="1"/>
    <row r="71" s="62" customFormat="1" ht="19.5" customHeight="1"/>
    <row r="72" s="62" customFormat="1" ht="19.5" customHeight="1"/>
    <row r="73" s="62" customFormat="1" ht="19.5" customHeight="1"/>
    <row r="74" s="62" customFormat="1" ht="19.5" customHeight="1"/>
    <row r="75" s="62" customFormat="1" ht="19.5" customHeight="1"/>
    <row r="76" s="62" customFormat="1" ht="19.5" customHeight="1"/>
    <row r="77" s="62" customFormat="1" ht="19.5" customHeight="1"/>
    <row r="78" s="62" customFormat="1" ht="19.5" customHeight="1"/>
    <row r="79" s="62" customFormat="1" ht="19.5" customHeight="1"/>
    <row r="80" s="62" customFormat="1" ht="19.5" customHeight="1"/>
    <row r="81" s="62" customFormat="1" ht="19.5" customHeight="1"/>
    <row r="82" s="62" customFormat="1" ht="19.5" customHeight="1"/>
    <row r="83" s="62" customFormat="1" ht="19.5" customHeight="1"/>
    <row r="84" s="62" customFormat="1" ht="19.5" customHeight="1"/>
    <row r="85" s="62" customFormat="1" ht="19.5" customHeight="1"/>
    <row r="86" s="62" customFormat="1" ht="19.5" customHeight="1"/>
    <row r="87" s="62" customFormat="1" ht="19.5" customHeight="1"/>
    <row r="88" s="62" customFormat="1" ht="19.5" customHeight="1"/>
    <row r="89" s="62" customFormat="1" ht="19.5" customHeight="1"/>
    <row r="90" s="62" customFormat="1" ht="19.5" customHeight="1"/>
    <row r="91" s="62" customFormat="1" ht="19.5" customHeight="1"/>
    <row r="92" s="62" customFormat="1" ht="19.5" customHeight="1"/>
    <row r="93" s="62" customFormat="1" ht="19.5" customHeight="1"/>
    <row r="94" s="86" customFormat="1" ht="14.4" spans="1:8">
      <c r="A94" s="62"/>
      <c r="B94" s="62"/>
      <c r="C94" s="62"/>
      <c r="D94" s="62"/>
      <c r="E94" s="62"/>
      <c r="F94" s="62"/>
      <c r="G94" s="62"/>
      <c r="H94" s="62"/>
    </row>
    <row r="95" s="86" customFormat="1" ht="14.4" spans="1:8">
      <c r="A95" s="62"/>
      <c r="B95" s="62"/>
      <c r="C95" s="62"/>
      <c r="D95" s="62"/>
      <c r="E95" s="62"/>
      <c r="F95" s="62"/>
      <c r="G95" s="62"/>
      <c r="H95" s="62"/>
    </row>
    <row r="96" s="86" customFormat="1" ht="14.4" spans="1:8">
      <c r="A96" s="62"/>
      <c r="B96" s="62"/>
      <c r="C96" s="62"/>
      <c r="D96" s="62"/>
      <c r="E96" s="62"/>
      <c r="F96" s="62"/>
      <c r="G96" s="62"/>
      <c r="H96" s="62"/>
    </row>
    <row r="97" s="86" customFormat="1" ht="14.4" spans="1:8">
      <c r="A97" s="62"/>
      <c r="B97" s="62"/>
      <c r="C97" s="62"/>
      <c r="D97" s="62"/>
      <c r="E97" s="62"/>
      <c r="F97" s="62"/>
      <c r="G97" s="62"/>
      <c r="H97" s="62"/>
    </row>
    <row r="98" s="86" customFormat="1" ht="14.4" spans="1:8">
      <c r="A98" s="62"/>
      <c r="B98" s="62"/>
      <c r="C98" s="62"/>
      <c r="D98" s="62"/>
      <c r="E98" s="62"/>
      <c r="F98" s="62"/>
      <c r="G98" s="62"/>
      <c r="H98" s="62"/>
    </row>
    <row r="99" s="86" customFormat="1" ht="14.4" spans="1:8">
      <c r="A99" s="62"/>
      <c r="B99" s="62"/>
      <c r="C99" s="62"/>
      <c r="D99" s="62"/>
      <c r="E99" s="62"/>
      <c r="F99" s="62"/>
      <c r="G99" s="62"/>
      <c r="H99" s="62"/>
    </row>
    <row r="100" s="86" customFormat="1" ht="14.4" spans="1:8">
      <c r="A100" s="62"/>
      <c r="B100" s="62"/>
      <c r="C100" s="62"/>
      <c r="D100" s="62"/>
      <c r="E100" s="62"/>
      <c r="F100" s="62"/>
      <c r="G100" s="62"/>
      <c r="H100" s="62"/>
    </row>
    <row r="101" s="86" customFormat="1" ht="14.4" spans="1:8">
      <c r="A101" s="62"/>
      <c r="B101" s="62"/>
      <c r="C101" s="62"/>
      <c r="D101" s="62"/>
      <c r="E101" s="62"/>
      <c r="F101" s="62"/>
      <c r="G101" s="62"/>
      <c r="H101" s="62"/>
    </row>
    <row r="102" s="86" customFormat="1" ht="14.4" spans="1:8">
      <c r="A102" s="62"/>
      <c r="B102" s="62"/>
      <c r="C102" s="62"/>
      <c r="D102" s="62"/>
      <c r="E102" s="62"/>
      <c r="F102" s="62"/>
      <c r="G102" s="62"/>
      <c r="H102" s="62"/>
    </row>
    <row r="103" s="86" customFormat="1" ht="14.4" spans="1:8">
      <c r="A103" s="62"/>
      <c r="B103" s="62"/>
      <c r="C103" s="62"/>
      <c r="D103" s="62"/>
      <c r="E103" s="62"/>
      <c r="F103" s="62"/>
      <c r="G103" s="62"/>
      <c r="H103" s="62"/>
    </row>
    <row r="104" s="86" customFormat="1" ht="14.4" spans="1:8">
      <c r="A104" s="62"/>
      <c r="B104" s="62"/>
      <c r="C104" s="62"/>
      <c r="D104" s="62"/>
      <c r="E104" s="62"/>
      <c r="F104" s="62"/>
      <c r="G104" s="62"/>
      <c r="H104" s="62"/>
    </row>
    <row r="105" s="86" customFormat="1" ht="14.4" spans="1:8">
      <c r="A105" s="62"/>
      <c r="B105" s="62"/>
      <c r="C105" s="62"/>
      <c r="D105" s="62"/>
      <c r="E105" s="62"/>
      <c r="F105" s="62"/>
      <c r="G105" s="62"/>
      <c r="H105" s="62"/>
    </row>
    <row r="106" s="86" customFormat="1" ht="14.4" spans="1:8">
      <c r="A106" s="62"/>
      <c r="B106" s="62"/>
      <c r="C106" s="62"/>
      <c r="D106" s="62"/>
      <c r="E106" s="62"/>
      <c r="F106" s="62"/>
      <c r="G106" s="62"/>
      <c r="H106" s="62"/>
    </row>
    <row r="107" s="86" customFormat="1" ht="14.4" spans="1:8">
      <c r="A107" s="62"/>
      <c r="B107" s="62"/>
      <c r="C107" s="62"/>
      <c r="D107" s="62"/>
      <c r="E107" s="62"/>
      <c r="F107" s="62"/>
      <c r="G107" s="62"/>
      <c r="H107" s="62"/>
    </row>
    <row r="108" s="86" customFormat="1" ht="14.4" spans="1:8">
      <c r="A108" s="62"/>
      <c r="B108" s="62"/>
      <c r="C108" s="62"/>
      <c r="D108" s="62"/>
      <c r="E108" s="62"/>
      <c r="F108" s="62"/>
      <c r="G108" s="62"/>
      <c r="H108" s="62"/>
    </row>
    <row r="109" s="86" customFormat="1" ht="14.4" spans="1:8">
      <c r="A109" s="62"/>
      <c r="B109" s="62"/>
      <c r="C109" s="62"/>
      <c r="D109" s="62"/>
      <c r="E109" s="62"/>
      <c r="F109" s="62"/>
      <c r="G109" s="62"/>
      <c r="H109" s="62"/>
    </row>
    <row r="110" s="86" customFormat="1" ht="14.4" spans="1:8">
      <c r="A110" s="62"/>
      <c r="B110" s="62"/>
      <c r="C110" s="62"/>
      <c r="D110" s="62"/>
      <c r="E110" s="62"/>
      <c r="F110" s="62"/>
      <c r="G110" s="62"/>
      <c r="H110" s="62"/>
    </row>
    <row r="111" s="86" customFormat="1" ht="14.4" spans="1:8">
      <c r="A111" s="62"/>
      <c r="B111" s="62"/>
      <c r="C111" s="62"/>
      <c r="D111" s="62"/>
      <c r="E111" s="62"/>
      <c r="F111" s="62"/>
      <c r="G111" s="62"/>
      <c r="H111" s="62"/>
    </row>
    <row r="112" s="86" customFormat="1" ht="14.4" spans="1:8">
      <c r="A112" s="62"/>
      <c r="B112" s="62"/>
      <c r="C112" s="62"/>
      <c r="D112" s="62"/>
      <c r="E112" s="62"/>
      <c r="F112" s="62"/>
      <c r="G112" s="62"/>
      <c r="H112" s="62"/>
    </row>
    <row r="113" s="86" customFormat="1" ht="14.4" spans="1:8">
      <c r="A113" s="62"/>
      <c r="B113" s="62"/>
      <c r="C113" s="62"/>
      <c r="D113" s="62"/>
      <c r="E113" s="62"/>
      <c r="F113" s="62"/>
      <c r="G113" s="62"/>
      <c r="H113" s="62"/>
    </row>
    <row r="114" s="86" customFormat="1" ht="14.4" spans="1:8">
      <c r="A114" s="62"/>
      <c r="B114" s="62"/>
      <c r="C114" s="62"/>
      <c r="D114" s="62"/>
      <c r="E114" s="62"/>
      <c r="F114" s="62"/>
      <c r="G114" s="62"/>
      <c r="H114" s="62"/>
    </row>
    <row r="115" s="86" customFormat="1" ht="14.4" spans="1:8">
      <c r="A115" s="62"/>
      <c r="B115" s="62"/>
      <c r="C115" s="62"/>
      <c r="D115" s="62"/>
      <c r="E115" s="62"/>
      <c r="F115" s="62"/>
      <c r="G115" s="62"/>
      <c r="H115" s="62"/>
    </row>
    <row r="116" s="86" customFormat="1" ht="14.4" spans="1:8">
      <c r="A116" s="62"/>
      <c r="B116" s="62"/>
      <c r="C116" s="62"/>
      <c r="D116" s="62"/>
      <c r="E116" s="62"/>
      <c r="F116" s="62"/>
      <c r="G116" s="62"/>
      <c r="H116" s="62"/>
    </row>
    <row r="117" s="86" customFormat="1" ht="14.4" spans="1:8">
      <c r="A117" s="62"/>
      <c r="B117" s="62"/>
      <c r="C117" s="62"/>
      <c r="D117" s="62"/>
      <c r="E117" s="62"/>
      <c r="F117" s="62"/>
      <c r="G117" s="62"/>
      <c r="H117" s="62"/>
    </row>
    <row r="118" s="86" customFormat="1" ht="14.4" spans="1:8">
      <c r="A118" s="62"/>
      <c r="B118" s="62"/>
      <c r="C118" s="62"/>
      <c r="D118" s="62"/>
      <c r="E118" s="62"/>
      <c r="F118" s="62"/>
      <c r="G118" s="62"/>
      <c r="H118" s="62"/>
    </row>
    <row r="119" s="86" customFormat="1" ht="14.4" spans="1:8">
      <c r="A119" s="62"/>
      <c r="B119" s="62"/>
      <c r="C119" s="62"/>
      <c r="D119" s="62"/>
      <c r="E119" s="62"/>
      <c r="F119" s="62"/>
      <c r="G119" s="62"/>
      <c r="H119" s="62"/>
    </row>
    <row r="120" s="86" customFormat="1" ht="14.4" spans="1:8">
      <c r="A120" s="62"/>
      <c r="B120" s="62"/>
      <c r="C120" s="62"/>
      <c r="D120" s="62"/>
      <c r="E120" s="62"/>
      <c r="F120" s="62"/>
      <c r="G120" s="62"/>
      <c r="H120" s="62"/>
    </row>
    <row r="121" s="86" customFormat="1" ht="14.4" spans="1:8">
      <c r="A121" s="62"/>
      <c r="B121" s="62"/>
      <c r="C121" s="62"/>
      <c r="D121" s="62"/>
      <c r="E121" s="62"/>
      <c r="F121" s="62"/>
      <c r="G121" s="62"/>
      <c r="H121" s="62"/>
    </row>
    <row r="122" s="86" customFormat="1" ht="14.4" spans="1:8">
      <c r="A122" s="62"/>
      <c r="B122" s="62"/>
      <c r="C122" s="62"/>
      <c r="D122" s="62"/>
      <c r="E122" s="62"/>
      <c r="F122" s="62"/>
      <c r="G122" s="62"/>
      <c r="H122" s="62"/>
    </row>
    <row r="123" s="86" customFormat="1" ht="14.4" spans="1:8">
      <c r="A123" s="62"/>
      <c r="B123" s="62"/>
      <c r="C123" s="62"/>
      <c r="D123" s="62"/>
      <c r="E123" s="62"/>
      <c r="F123" s="62"/>
      <c r="G123" s="62"/>
      <c r="H123" s="62"/>
    </row>
    <row r="124" s="86" customFormat="1" ht="14.4" spans="1:8">
      <c r="A124" s="62"/>
      <c r="B124" s="62"/>
      <c r="C124" s="62"/>
      <c r="D124" s="62"/>
      <c r="E124" s="62"/>
      <c r="F124" s="62"/>
      <c r="G124" s="62"/>
      <c r="H124" s="62"/>
    </row>
    <row r="125" s="86" customFormat="1" ht="14.4" spans="1:8">
      <c r="A125" s="62"/>
      <c r="B125" s="62"/>
      <c r="C125" s="62"/>
      <c r="D125" s="62"/>
      <c r="E125" s="62"/>
      <c r="F125" s="62"/>
      <c r="G125" s="62"/>
      <c r="H125" s="62"/>
    </row>
    <row r="126" s="86" customFormat="1" ht="14.4" spans="1:8">
      <c r="A126" s="62"/>
      <c r="B126" s="62"/>
      <c r="C126" s="62"/>
      <c r="D126" s="62"/>
      <c r="E126" s="62"/>
      <c r="F126" s="62"/>
      <c r="G126" s="62"/>
      <c r="H126" s="62"/>
    </row>
    <row r="127" s="86" customFormat="1" ht="14.4" spans="1:8">
      <c r="A127" s="62"/>
      <c r="B127" s="62"/>
      <c r="C127" s="62"/>
      <c r="D127" s="62"/>
      <c r="E127" s="62"/>
      <c r="F127" s="62"/>
      <c r="G127" s="62"/>
      <c r="H127" s="62"/>
    </row>
    <row r="128" s="86" customFormat="1" ht="14.4" spans="1:8">
      <c r="A128" s="62"/>
      <c r="B128" s="62"/>
      <c r="C128" s="62"/>
      <c r="D128" s="62"/>
      <c r="E128" s="62"/>
      <c r="F128" s="62"/>
      <c r="G128" s="62"/>
      <c r="H128" s="62"/>
    </row>
    <row r="129" s="86" customFormat="1" ht="14.4" spans="1:8">
      <c r="A129" s="62"/>
      <c r="B129" s="62"/>
      <c r="C129" s="62"/>
      <c r="D129" s="62"/>
      <c r="E129" s="62"/>
      <c r="F129" s="62"/>
      <c r="G129" s="62"/>
      <c r="H129" s="62"/>
    </row>
    <row r="130" s="86" customFormat="1" ht="14.4" spans="1:8">
      <c r="A130" s="62"/>
      <c r="B130" s="62"/>
      <c r="C130" s="62"/>
      <c r="D130" s="62"/>
      <c r="E130" s="62"/>
      <c r="F130" s="62"/>
      <c r="G130" s="62"/>
      <c r="H130" s="62"/>
    </row>
    <row r="131" s="86" customFormat="1" ht="14.4" spans="1:8">
      <c r="A131" s="62"/>
      <c r="B131" s="62"/>
      <c r="C131" s="62"/>
      <c r="D131" s="62"/>
      <c r="E131" s="62"/>
      <c r="F131" s="62"/>
      <c r="G131" s="62"/>
      <c r="H131" s="62"/>
    </row>
    <row r="132" s="86" customFormat="1" ht="14.4" spans="1:8">
      <c r="A132" s="62"/>
      <c r="B132" s="62"/>
      <c r="C132" s="62"/>
      <c r="D132" s="62"/>
      <c r="E132" s="62"/>
      <c r="F132" s="62"/>
      <c r="G132" s="62"/>
      <c r="H132" s="62"/>
    </row>
    <row r="133" s="86" customFormat="1" ht="14.4" spans="1:8">
      <c r="A133" s="62"/>
      <c r="B133" s="62"/>
      <c r="C133" s="62"/>
      <c r="D133" s="62"/>
      <c r="E133" s="62"/>
      <c r="F133" s="62"/>
      <c r="G133" s="62"/>
      <c r="H133" s="62"/>
    </row>
    <row r="134" s="86" customFormat="1" ht="14.4" spans="1:8">
      <c r="A134" s="62"/>
      <c r="B134" s="62"/>
      <c r="C134" s="62"/>
      <c r="D134" s="62"/>
      <c r="E134" s="62"/>
      <c r="F134" s="62"/>
      <c r="G134" s="62"/>
      <c r="H134" s="62"/>
    </row>
    <row r="135" s="86" customFormat="1" ht="14.4" spans="1:8">
      <c r="A135" s="62"/>
      <c r="B135" s="62"/>
      <c r="C135" s="62"/>
      <c r="D135" s="62"/>
      <c r="E135" s="62"/>
      <c r="F135" s="62"/>
      <c r="G135" s="62"/>
      <c r="H135" s="62"/>
    </row>
    <row r="136" s="86" customFormat="1" ht="14.4" spans="1:8">
      <c r="A136" s="62"/>
      <c r="B136" s="62"/>
      <c r="C136" s="62"/>
      <c r="D136" s="62"/>
      <c r="E136" s="62"/>
      <c r="F136" s="62"/>
      <c r="G136" s="62"/>
      <c r="H136" s="62"/>
    </row>
    <row r="137" s="86" customFormat="1" ht="14.4" spans="1:8">
      <c r="A137" s="62"/>
      <c r="B137" s="62"/>
      <c r="C137" s="62"/>
      <c r="D137" s="62"/>
      <c r="E137" s="62"/>
      <c r="F137" s="62"/>
      <c r="G137" s="62"/>
      <c r="H137" s="62"/>
    </row>
    <row r="138" s="86" customFormat="1" ht="14.4" spans="1:8">
      <c r="A138" s="62"/>
      <c r="B138" s="62"/>
      <c r="C138" s="62"/>
      <c r="D138" s="62"/>
      <c r="E138" s="62"/>
      <c r="F138" s="62"/>
      <c r="G138" s="62"/>
      <c r="H138" s="62"/>
    </row>
    <row r="139" s="86" customFormat="1" ht="14.4" spans="1:8">
      <c r="A139" s="62"/>
      <c r="B139" s="62"/>
      <c r="C139" s="62"/>
      <c r="D139" s="62"/>
      <c r="E139" s="62"/>
      <c r="F139" s="62"/>
      <c r="G139" s="62"/>
      <c r="H139" s="62"/>
    </row>
    <row r="140" s="86" customFormat="1" ht="14.4" spans="1:8">
      <c r="A140" s="62"/>
      <c r="B140" s="62"/>
      <c r="C140" s="62"/>
      <c r="D140" s="62"/>
      <c r="E140" s="62"/>
      <c r="F140" s="62"/>
      <c r="G140" s="62"/>
      <c r="H140" s="62"/>
    </row>
    <row r="141" s="86" customFormat="1" ht="14.4" spans="1:8">
      <c r="A141" s="62"/>
      <c r="B141" s="62"/>
      <c r="C141" s="62"/>
      <c r="D141" s="62"/>
      <c r="E141" s="62"/>
      <c r="F141" s="62"/>
      <c r="G141" s="62"/>
      <c r="H141" s="62"/>
    </row>
    <row r="142" s="86" customFormat="1" ht="14.4" spans="1:8">
      <c r="A142" s="62"/>
      <c r="B142" s="62"/>
      <c r="C142" s="62"/>
      <c r="D142" s="62"/>
      <c r="E142" s="62"/>
      <c r="F142" s="62"/>
      <c r="G142" s="62"/>
      <c r="H142" s="62"/>
    </row>
    <row r="143" s="86" customFormat="1" ht="14.4" spans="1:8">
      <c r="A143" s="62"/>
      <c r="B143" s="62"/>
      <c r="C143" s="62"/>
      <c r="D143" s="62"/>
      <c r="E143" s="62"/>
      <c r="F143" s="62"/>
      <c r="G143" s="62"/>
      <c r="H143" s="62"/>
    </row>
    <row r="144" s="86" customFormat="1" ht="14.4" spans="1:8">
      <c r="A144" s="62"/>
      <c r="B144" s="62"/>
      <c r="C144" s="62"/>
      <c r="D144" s="62"/>
      <c r="E144" s="62"/>
      <c r="F144" s="62"/>
      <c r="G144" s="62"/>
      <c r="H144" s="62"/>
    </row>
    <row r="145" s="86" customFormat="1" ht="14.4" spans="1:8">
      <c r="A145" s="62"/>
      <c r="B145" s="62"/>
      <c r="C145" s="62"/>
      <c r="D145" s="62"/>
      <c r="E145" s="62"/>
      <c r="F145" s="62"/>
      <c r="G145" s="62"/>
      <c r="H145" s="62"/>
    </row>
    <row r="146" s="86" customFormat="1" ht="14.4" spans="1:8">
      <c r="A146" s="62"/>
      <c r="B146" s="62"/>
      <c r="C146" s="62"/>
      <c r="D146" s="62"/>
      <c r="E146" s="62"/>
      <c r="F146" s="62"/>
      <c r="G146" s="62"/>
      <c r="H146" s="62"/>
    </row>
    <row r="147" s="86" customFormat="1" ht="14.4" spans="1:8">
      <c r="A147" s="62"/>
      <c r="B147" s="62"/>
      <c r="C147" s="62"/>
      <c r="D147" s="62"/>
      <c r="E147" s="62"/>
      <c r="F147" s="62"/>
      <c r="G147" s="62"/>
      <c r="H147" s="62"/>
    </row>
    <row r="148" s="86" customFormat="1" ht="14.4" spans="1:8">
      <c r="A148" s="62"/>
      <c r="B148" s="62"/>
      <c r="C148" s="62"/>
      <c r="D148" s="62"/>
      <c r="E148" s="62"/>
      <c r="F148" s="62"/>
      <c r="G148" s="62"/>
      <c r="H148" s="62"/>
    </row>
    <row r="149" s="86" customFormat="1" ht="14.4" spans="1:8">
      <c r="A149" s="62"/>
      <c r="B149" s="62"/>
      <c r="C149" s="62"/>
      <c r="D149" s="62"/>
      <c r="E149" s="62"/>
      <c r="F149" s="62"/>
      <c r="G149" s="62"/>
      <c r="H149" s="62"/>
    </row>
    <row r="150" s="86" customFormat="1" ht="14.4" spans="1:8">
      <c r="A150" s="62"/>
      <c r="B150" s="62"/>
      <c r="C150" s="62"/>
      <c r="D150" s="62"/>
      <c r="E150" s="62"/>
      <c r="F150" s="62"/>
      <c r="G150" s="62"/>
      <c r="H150" s="62"/>
    </row>
    <row r="151" s="86" customFormat="1" ht="14.4" spans="1:8">
      <c r="A151" s="62"/>
      <c r="B151" s="62"/>
      <c r="C151" s="62"/>
      <c r="D151" s="62"/>
      <c r="E151" s="62"/>
      <c r="F151" s="62"/>
      <c r="G151" s="62"/>
      <c r="H151" s="62"/>
    </row>
    <row r="152" s="86" customFormat="1" ht="14.4" spans="1:8">
      <c r="A152" s="62"/>
      <c r="B152" s="62"/>
      <c r="C152" s="62"/>
      <c r="D152" s="62"/>
      <c r="E152" s="62"/>
      <c r="F152" s="62"/>
      <c r="G152" s="62"/>
      <c r="H152" s="62"/>
    </row>
    <row r="153" s="86" customFormat="1" ht="14.4" spans="1:8">
      <c r="A153" s="62"/>
      <c r="B153" s="62"/>
      <c r="C153" s="62"/>
      <c r="D153" s="62"/>
      <c r="E153" s="62"/>
      <c r="F153" s="62"/>
      <c r="G153" s="62"/>
      <c r="H153" s="62"/>
    </row>
    <row r="154" s="86" customFormat="1" ht="14.4" spans="1:8">
      <c r="A154" s="62"/>
      <c r="B154" s="62"/>
      <c r="C154" s="62"/>
      <c r="D154" s="62"/>
      <c r="E154" s="62"/>
      <c r="F154" s="62"/>
      <c r="G154" s="62"/>
      <c r="H154" s="62"/>
    </row>
    <row r="155" s="86" customFormat="1" ht="14.4" spans="1:8">
      <c r="A155" s="62"/>
      <c r="B155" s="62"/>
      <c r="C155" s="62"/>
      <c r="D155" s="62"/>
      <c r="E155" s="62"/>
      <c r="F155" s="62"/>
      <c r="G155" s="62"/>
      <c r="H155" s="62"/>
    </row>
    <row r="156" s="86" customFormat="1" ht="14.4" spans="1:8">
      <c r="A156" s="62"/>
      <c r="B156" s="62"/>
      <c r="C156" s="62"/>
      <c r="D156" s="62"/>
      <c r="E156" s="62"/>
      <c r="F156" s="62"/>
      <c r="G156" s="62"/>
      <c r="H156" s="62"/>
    </row>
    <row r="157" s="86" customFormat="1" ht="14.4" spans="1:8">
      <c r="A157" s="62"/>
      <c r="B157" s="62"/>
      <c r="C157" s="62"/>
      <c r="D157" s="62"/>
      <c r="E157" s="62"/>
      <c r="F157" s="62"/>
      <c r="G157" s="62"/>
      <c r="H157" s="62"/>
    </row>
    <row r="158" s="86" customFormat="1" ht="14.4" spans="1:8">
      <c r="A158" s="62"/>
      <c r="B158" s="62"/>
      <c r="C158" s="62"/>
      <c r="D158" s="62"/>
      <c r="E158" s="62"/>
      <c r="F158" s="62"/>
      <c r="G158" s="62"/>
      <c r="H158" s="62"/>
    </row>
    <row r="159" s="86" customFormat="1" ht="14.4" spans="1:8">
      <c r="A159" s="62"/>
      <c r="B159" s="62"/>
      <c r="C159" s="62"/>
      <c r="D159" s="62"/>
      <c r="E159" s="62"/>
      <c r="F159" s="62"/>
      <c r="G159" s="62"/>
      <c r="H159" s="62"/>
    </row>
    <row r="160" s="86" customFormat="1" ht="14.4" spans="1:8">
      <c r="A160" s="62"/>
      <c r="B160" s="62"/>
      <c r="C160" s="62"/>
      <c r="D160" s="62"/>
      <c r="E160" s="62"/>
      <c r="F160" s="62"/>
      <c r="G160" s="62"/>
      <c r="H160" s="62"/>
    </row>
    <row r="161" s="86" customFormat="1" ht="14.4" spans="1:8">
      <c r="A161" s="62"/>
      <c r="B161" s="62"/>
      <c r="C161" s="62"/>
      <c r="D161" s="62"/>
      <c r="E161" s="62"/>
      <c r="F161" s="62"/>
      <c r="G161" s="62"/>
      <c r="H161" s="62"/>
    </row>
    <row r="162" s="86" customFormat="1" ht="14.4" spans="1:8">
      <c r="A162" s="62"/>
      <c r="B162" s="62"/>
      <c r="C162" s="62"/>
      <c r="D162" s="62"/>
      <c r="E162" s="62"/>
      <c r="F162" s="62"/>
      <c r="G162" s="62"/>
      <c r="H162" s="62"/>
    </row>
    <row r="163" s="86" customFormat="1" ht="14.4" spans="1:8">
      <c r="A163" s="62"/>
      <c r="B163" s="62"/>
      <c r="C163" s="62"/>
      <c r="D163" s="62"/>
      <c r="E163" s="62"/>
      <c r="F163" s="62"/>
      <c r="G163" s="62"/>
      <c r="H163" s="62"/>
    </row>
    <row r="164" s="86" customFormat="1" ht="14.4" spans="1:8">
      <c r="A164" s="62"/>
      <c r="B164" s="62"/>
      <c r="C164" s="62"/>
      <c r="D164" s="62"/>
      <c r="E164" s="62"/>
      <c r="F164" s="62"/>
      <c r="G164" s="62"/>
      <c r="H164" s="62"/>
    </row>
    <row r="165" s="86" customFormat="1" ht="14.4" spans="1:8">
      <c r="A165" s="62"/>
      <c r="B165" s="62"/>
      <c r="C165" s="62"/>
      <c r="D165" s="62"/>
      <c r="E165" s="62"/>
      <c r="F165" s="62"/>
      <c r="G165" s="62"/>
      <c r="H165" s="62"/>
    </row>
    <row r="166" s="86" customFormat="1" ht="14.4" spans="1:8">
      <c r="A166" s="62"/>
      <c r="B166" s="62"/>
      <c r="C166" s="62"/>
      <c r="D166" s="62"/>
      <c r="E166" s="62"/>
      <c r="F166" s="62"/>
      <c r="G166" s="62"/>
      <c r="H166" s="62"/>
    </row>
    <row r="167" s="86" customFormat="1" ht="14.4" spans="1:8">
      <c r="A167" s="62"/>
      <c r="B167" s="62"/>
      <c r="C167" s="62"/>
      <c r="D167" s="62"/>
      <c r="E167" s="62"/>
      <c r="F167" s="62"/>
      <c r="G167" s="62"/>
      <c r="H167" s="62"/>
    </row>
    <row r="168" s="86" customFormat="1" ht="14.4" spans="1:8">
      <c r="A168" s="62"/>
      <c r="B168" s="62"/>
      <c r="C168" s="62"/>
      <c r="D168" s="62"/>
      <c r="E168" s="62"/>
      <c r="F168" s="62"/>
      <c r="G168" s="62"/>
      <c r="H168" s="62"/>
    </row>
    <row r="169" s="86" customFormat="1" ht="14.4" spans="1:8">
      <c r="A169" s="62"/>
      <c r="B169" s="62"/>
      <c r="C169" s="62"/>
      <c r="D169" s="62"/>
      <c r="E169" s="62"/>
      <c r="F169" s="62"/>
      <c r="G169" s="62"/>
      <c r="H169" s="62"/>
    </row>
    <row r="170" s="86" customFormat="1" ht="14.4" spans="1:8">
      <c r="A170" s="62"/>
      <c r="B170" s="62"/>
      <c r="C170" s="62"/>
      <c r="D170" s="62"/>
      <c r="E170" s="62"/>
      <c r="F170" s="62"/>
      <c r="G170" s="62"/>
      <c r="H170" s="62"/>
    </row>
    <row r="171" s="86" customFormat="1" ht="14.4" spans="1:8">
      <c r="A171" s="62"/>
      <c r="B171" s="62"/>
      <c r="C171" s="62"/>
      <c r="D171" s="62"/>
      <c r="E171" s="62"/>
      <c r="F171" s="62"/>
      <c r="G171" s="62"/>
      <c r="H171" s="62"/>
    </row>
    <row r="172" s="86" customFormat="1" ht="14.4" spans="1:8">
      <c r="A172" s="62"/>
      <c r="B172" s="62"/>
      <c r="C172" s="62"/>
      <c r="D172" s="62"/>
      <c r="E172" s="62"/>
      <c r="F172" s="62"/>
      <c r="G172" s="62"/>
      <c r="H172" s="62"/>
    </row>
    <row r="173" s="86" customFormat="1" ht="14.4" spans="1:8">
      <c r="A173" s="62"/>
      <c r="B173" s="62"/>
      <c r="C173" s="62"/>
      <c r="D173" s="62"/>
      <c r="E173" s="62"/>
      <c r="F173" s="62"/>
      <c r="G173" s="62"/>
      <c r="H173" s="62"/>
    </row>
    <row r="174" s="86" customFormat="1" ht="14.4" spans="1:8">
      <c r="A174" s="62"/>
      <c r="B174" s="62"/>
      <c r="C174" s="62"/>
      <c r="D174" s="62"/>
      <c r="E174" s="62"/>
      <c r="F174" s="62"/>
      <c r="G174" s="62"/>
      <c r="H174" s="62"/>
    </row>
    <row r="175" s="86" customFormat="1" ht="14.4" spans="1:8">
      <c r="A175" s="62"/>
      <c r="B175" s="62"/>
      <c r="C175" s="62"/>
      <c r="D175" s="62"/>
      <c r="E175" s="62"/>
      <c r="F175" s="62"/>
      <c r="G175" s="62"/>
      <c r="H175" s="62"/>
    </row>
    <row r="176" s="86" customFormat="1" ht="14.4" spans="1:8">
      <c r="A176" s="62"/>
      <c r="B176" s="62"/>
      <c r="C176" s="62"/>
      <c r="D176" s="62"/>
      <c r="E176" s="62"/>
      <c r="F176" s="62"/>
      <c r="G176" s="62"/>
      <c r="H176" s="62"/>
    </row>
    <row r="177" s="86" customFormat="1" ht="14.4" spans="1:8">
      <c r="A177" s="62"/>
      <c r="B177" s="62"/>
      <c r="C177" s="62"/>
      <c r="D177" s="62"/>
      <c r="E177" s="62"/>
      <c r="F177" s="62"/>
      <c r="G177" s="62"/>
      <c r="H177" s="62"/>
    </row>
    <row r="178" s="86" customFormat="1" ht="14.4" spans="1:8">
      <c r="A178" s="62"/>
      <c r="B178" s="62"/>
      <c r="C178" s="62"/>
      <c r="D178" s="62"/>
      <c r="E178" s="62"/>
      <c r="F178" s="62"/>
      <c r="G178" s="62"/>
      <c r="H178" s="62"/>
    </row>
    <row r="179" s="86" customFormat="1" ht="14.4" spans="1:8">
      <c r="A179" s="62"/>
      <c r="B179" s="62"/>
      <c r="C179" s="62"/>
      <c r="D179" s="62"/>
      <c r="E179" s="62"/>
      <c r="F179" s="62"/>
      <c r="G179" s="62"/>
      <c r="H179" s="62"/>
    </row>
    <row r="180" s="86" customFormat="1" ht="14.4" spans="1:8">
      <c r="A180" s="62"/>
      <c r="B180" s="62"/>
      <c r="C180" s="62"/>
      <c r="D180" s="62"/>
      <c r="E180" s="62"/>
      <c r="F180" s="62"/>
      <c r="G180" s="62"/>
      <c r="H180" s="62"/>
    </row>
    <row r="181" s="86" customFormat="1" ht="14.4" spans="1:8">
      <c r="A181" s="62"/>
      <c r="B181" s="62"/>
      <c r="C181" s="62"/>
      <c r="D181" s="62"/>
      <c r="E181" s="62"/>
      <c r="F181" s="62"/>
      <c r="G181" s="62"/>
      <c r="H181" s="62"/>
    </row>
    <row r="182" s="86" customFormat="1" ht="14.4" spans="1:8">
      <c r="A182" s="62"/>
      <c r="B182" s="62"/>
      <c r="C182" s="62"/>
      <c r="D182" s="62"/>
      <c r="E182" s="62"/>
      <c r="F182" s="62"/>
      <c r="G182" s="62"/>
      <c r="H182" s="62"/>
    </row>
    <row r="183" s="86" customFormat="1" ht="14.4" spans="1:8">
      <c r="A183" s="62"/>
      <c r="B183" s="62"/>
      <c r="C183" s="62"/>
      <c r="D183" s="62"/>
      <c r="E183" s="62"/>
      <c r="F183" s="62"/>
      <c r="G183" s="62"/>
      <c r="H183" s="62"/>
    </row>
    <row r="184" s="86" customFormat="1" ht="14.4" spans="1:8">
      <c r="A184" s="62"/>
      <c r="B184" s="62"/>
      <c r="C184" s="62"/>
      <c r="D184" s="62"/>
      <c r="E184" s="62"/>
      <c r="F184" s="62"/>
      <c r="G184" s="62"/>
      <c r="H184" s="62"/>
    </row>
    <row r="185" s="86" customFormat="1" ht="14.4" spans="1:8">
      <c r="A185" s="62"/>
      <c r="B185" s="62"/>
      <c r="C185" s="62"/>
      <c r="D185" s="62"/>
      <c r="E185" s="62"/>
      <c r="F185" s="62"/>
      <c r="G185" s="62"/>
      <c r="H185" s="62"/>
    </row>
    <row r="186" s="86" customFormat="1" ht="14.4" spans="1:8">
      <c r="A186" s="62"/>
      <c r="B186" s="62"/>
      <c r="C186" s="62"/>
      <c r="D186" s="62"/>
      <c r="E186" s="62"/>
      <c r="F186" s="62"/>
      <c r="G186" s="62"/>
      <c r="H186" s="62"/>
    </row>
    <row r="187" s="86" customFormat="1" ht="14.4" spans="1:8">
      <c r="A187" s="62"/>
      <c r="B187" s="62"/>
      <c r="C187" s="62"/>
      <c r="D187" s="62"/>
      <c r="E187" s="62"/>
      <c r="F187" s="62"/>
      <c r="G187" s="62"/>
      <c r="H187" s="62"/>
    </row>
    <row r="188" s="86" customFormat="1" ht="14.4" spans="1:8">
      <c r="A188" s="62"/>
      <c r="B188" s="62"/>
      <c r="C188" s="62"/>
      <c r="D188" s="62"/>
      <c r="E188" s="62"/>
      <c r="F188" s="62"/>
      <c r="G188" s="62"/>
      <c r="H188" s="62"/>
    </row>
    <row r="189" s="86" customFormat="1" ht="14.4" spans="1:8">
      <c r="A189" s="62"/>
      <c r="B189" s="62"/>
      <c r="C189" s="62"/>
      <c r="D189" s="62"/>
      <c r="E189" s="62"/>
      <c r="F189" s="62"/>
      <c r="G189" s="62"/>
      <c r="H189" s="62"/>
    </row>
    <row r="190" s="86" customFormat="1" ht="14.4" spans="1:8">
      <c r="A190" s="62"/>
      <c r="B190" s="62"/>
      <c r="C190" s="62"/>
      <c r="D190" s="62"/>
      <c r="E190" s="62"/>
      <c r="F190" s="62"/>
      <c r="G190" s="62"/>
      <c r="H190" s="62"/>
    </row>
    <row r="191" s="86" customFormat="1" ht="14.4" spans="1:8">
      <c r="A191" s="62"/>
      <c r="B191" s="62"/>
      <c r="C191" s="62"/>
      <c r="D191" s="62"/>
      <c r="E191" s="62"/>
      <c r="F191" s="62"/>
      <c r="G191" s="62"/>
      <c r="H191" s="62"/>
    </row>
    <row r="192" s="86" customFormat="1" ht="14.4" spans="1:8">
      <c r="A192" s="62"/>
      <c r="B192" s="62"/>
      <c r="C192" s="62"/>
      <c r="D192" s="62"/>
      <c r="E192" s="62"/>
      <c r="F192" s="62"/>
      <c r="G192" s="62"/>
      <c r="H192" s="62"/>
    </row>
    <row r="193" s="86" customFormat="1" ht="14.4" spans="1:8">
      <c r="A193" s="62"/>
      <c r="B193" s="62"/>
      <c r="C193" s="62"/>
      <c r="D193" s="62"/>
      <c r="E193" s="62"/>
      <c r="F193" s="62"/>
      <c r="G193" s="62"/>
      <c r="H193" s="62"/>
    </row>
    <row r="194" s="86" customFormat="1" ht="14.4" spans="1:8">
      <c r="A194" s="62"/>
      <c r="B194" s="62"/>
      <c r="C194" s="62"/>
      <c r="D194" s="62"/>
      <c r="E194" s="62"/>
      <c r="F194" s="62"/>
      <c r="G194" s="62"/>
      <c r="H194" s="62"/>
    </row>
    <row r="195" s="86" customFormat="1" ht="14.4" spans="1:8">
      <c r="A195" s="62"/>
      <c r="B195" s="62"/>
      <c r="C195" s="62"/>
      <c r="D195" s="62"/>
      <c r="E195" s="62"/>
      <c r="F195" s="62"/>
      <c r="G195" s="62"/>
      <c r="H195" s="62"/>
    </row>
    <row r="196" s="86" customFormat="1" ht="14.4" spans="1:8">
      <c r="A196" s="62"/>
      <c r="B196" s="62"/>
      <c r="C196" s="62"/>
      <c r="D196" s="62"/>
      <c r="E196" s="62"/>
      <c r="F196" s="62"/>
      <c r="G196" s="62"/>
      <c r="H196" s="62"/>
    </row>
    <row r="197" s="86" customFormat="1" ht="14.4" spans="1:8">
      <c r="A197" s="62"/>
      <c r="B197" s="62"/>
      <c r="C197" s="62"/>
      <c r="D197" s="62"/>
      <c r="E197" s="62"/>
      <c r="F197" s="62"/>
      <c r="G197" s="62"/>
      <c r="H197" s="62"/>
    </row>
    <row r="198" s="86" customFormat="1" ht="14.4" spans="1:8">
      <c r="A198" s="62"/>
      <c r="B198" s="62"/>
      <c r="C198" s="62"/>
      <c r="D198" s="62"/>
      <c r="E198" s="62"/>
      <c r="F198" s="62"/>
      <c r="G198" s="62"/>
      <c r="H198" s="62"/>
    </row>
    <row r="199" s="86" customFormat="1" ht="14.4" spans="1:8">
      <c r="A199" s="62"/>
      <c r="B199" s="62"/>
      <c r="C199" s="62"/>
      <c r="D199" s="62"/>
      <c r="E199" s="62"/>
      <c r="F199" s="62"/>
      <c r="G199" s="62"/>
      <c r="H199" s="62"/>
    </row>
    <row r="200" s="86" customFormat="1" ht="14.4" spans="1:8">
      <c r="A200" s="62"/>
      <c r="B200" s="62"/>
      <c r="C200" s="62"/>
      <c r="D200" s="62"/>
      <c r="E200" s="62"/>
      <c r="F200" s="62"/>
      <c r="G200" s="62"/>
      <c r="H200" s="62"/>
    </row>
    <row r="201" s="86" customFormat="1" ht="14.4" spans="1:8">
      <c r="A201" s="62"/>
      <c r="B201" s="62"/>
      <c r="C201" s="62"/>
      <c r="D201" s="62"/>
      <c r="E201" s="62"/>
      <c r="F201" s="62"/>
      <c r="G201" s="62"/>
      <c r="H201" s="62"/>
    </row>
    <row r="202" s="86" customFormat="1" ht="14.4" spans="1:8">
      <c r="A202" s="62"/>
      <c r="B202" s="62"/>
      <c r="C202" s="62"/>
      <c r="D202" s="62"/>
      <c r="E202" s="62"/>
      <c r="F202" s="62"/>
      <c r="G202" s="62"/>
      <c r="H202" s="62"/>
    </row>
    <row r="203" s="86" customFormat="1" ht="14.4" spans="1:8">
      <c r="A203" s="62"/>
      <c r="B203" s="62"/>
      <c r="C203" s="62"/>
      <c r="D203" s="62"/>
      <c r="E203" s="62"/>
      <c r="F203" s="62"/>
      <c r="G203" s="62"/>
      <c r="H203" s="62"/>
    </row>
    <row r="204" s="86" customFormat="1" ht="14.4" spans="1:8">
      <c r="A204" s="62"/>
      <c r="B204" s="62"/>
      <c r="C204" s="62"/>
      <c r="D204" s="62"/>
      <c r="E204" s="62"/>
      <c r="F204" s="62"/>
      <c r="G204" s="62"/>
      <c r="H204" s="62"/>
    </row>
    <row r="205" s="86" customFormat="1" ht="14.4" spans="1:8">
      <c r="A205" s="62"/>
      <c r="B205" s="62"/>
      <c r="C205" s="62"/>
      <c r="D205" s="62"/>
      <c r="E205" s="62"/>
      <c r="F205" s="62"/>
      <c r="G205" s="62"/>
      <c r="H205" s="62"/>
    </row>
    <row r="206" s="86" customFormat="1" ht="14.4" spans="1:8">
      <c r="A206" s="62"/>
      <c r="B206" s="62"/>
      <c r="C206" s="62"/>
      <c r="D206" s="62"/>
      <c r="E206" s="62"/>
      <c r="F206" s="62"/>
      <c r="G206" s="62"/>
      <c r="H206" s="62"/>
    </row>
    <row r="207" s="86" customFormat="1" ht="14.4" spans="1:8">
      <c r="A207" s="62"/>
      <c r="B207" s="62"/>
      <c r="C207" s="62"/>
      <c r="D207" s="62"/>
      <c r="E207" s="62"/>
      <c r="F207" s="62"/>
      <c r="G207" s="62"/>
      <c r="H207" s="62"/>
    </row>
    <row r="208" s="86" customFormat="1" ht="14.4" spans="1:8">
      <c r="A208" s="62"/>
      <c r="B208" s="62"/>
      <c r="C208" s="62"/>
      <c r="D208" s="62"/>
      <c r="E208" s="62"/>
      <c r="F208" s="62"/>
      <c r="G208" s="62"/>
      <c r="H208" s="62"/>
    </row>
    <row r="209" s="86" customFormat="1" ht="14.4" spans="1:8">
      <c r="A209" s="62"/>
      <c r="B209" s="62"/>
      <c r="C209" s="62"/>
      <c r="D209" s="62"/>
      <c r="E209" s="62"/>
      <c r="F209" s="62"/>
      <c r="G209" s="62"/>
      <c r="H209" s="62"/>
    </row>
    <row r="210" s="86" customFormat="1" ht="14.4" spans="1:8">
      <c r="A210" s="62"/>
      <c r="B210" s="62"/>
      <c r="C210" s="62"/>
      <c r="D210" s="62"/>
      <c r="E210" s="62"/>
      <c r="F210" s="62"/>
      <c r="G210" s="62"/>
      <c r="H210" s="62"/>
    </row>
    <row r="211" s="86" customFormat="1" ht="14.4" spans="1:8">
      <c r="A211" s="62"/>
      <c r="B211" s="62"/>
      <c r="C211" s="62"/>
      <c r="D211" s="62"/>
      <c r="E211" s="62"/>
      <c r="F211" s="62"/>
      <c r="G211" s="62"/>
      <c r="H211" s="62"/>
    </row>
    <row r="212" s="86" customFormat="1" ht="14.4" spans="1:8">
      <c r="A212" s="62"/>
      <c r="B212" s="62"/>
      <c r="C212" s="62"/>
      <c r="D212" s="62"/>
      <c r="E212" s="62"/>
      <c r="F212" s="62"/>
      <c r="G212" s="62"/>
      <c r="H212" s="62"/>
    </row>
    <row r="213" s="86" customFormat="1" ht="14.4" spans="1:8">
      <c r="A213" s="62"/>
      <c r="B213" s="62"/>
      <c r="C213" s="62"/>
      <c r="D213" s="62"/>
      <c r="E213" s="62"/>
      <c r="F213" s="62"/>
      <c r="G213" s="62"/>
      <c r="H213" s="62"/>
    </row>
    <row r="214" s="86" customFormat="1" ht="14.4" spans="1:8">
      <c r="A214" s="62"/>
      <c r="B214" s="62"/>
      <c r="C214" s="62"/>
      <c r="D214" s="62"/>
      <c r="E214" s="62"/>
      <c r="F214" s="62"/>
      <c r="G214" s="62"/>
      <c r="H214" s="62"/>
    </row>
    <row r="215" s="86" customFormat="1" ht="14.4" spans="1:8">
      <c r="A215" s="62"/>
      <c r="B215" s="62"/>
      <c r="C215" s="62"/>
      <c r="D215" s="62"/>
      <c r="E215" s="62"/>
      <c r="F215" s="62"/>
      <c r="G215" s="62"/>
      <c r="H215" s="62"/>
    </row>
    <row r="216" s="86" customFormat="1" ht="14.4" spans="1:8">
      <c r="A216" s="62"/>
      <c r="B216" s="62"/>
      <c r="C216" s="62"/>
      <c r="D216" s="62"/>
      <c r="E216" s="62"/>
      <c r="F216" s="62"/>
      <c r="G216" s="62"/>
      <c r="H216" s="62"/>
    </row>
    <row r="217" s="86" customFormat="1" ht="14.4" spans="1:8">
      <c r="A217" s="62"/>
      <c r="B217" s="62"/>
      <c r="C217" s="62"/>
      <c r="D217" s="62"/>
      <c r="E217" s="62"/>
      <c r="F217" s="62"/>
      <c r="G217" s="62"/>
      <c r="H217" s="62"/>
    </row>
    <row r="218" s="86" customFormat="1" ht="14.4" spans="1:8">
      <c r="A218" s="62"/>
      <c r="B218" s="62"/>
      <c r="C218" s="62"/>
      <c r="D218" s="62"/>
      <c r="E218" s="62"/>
      <c r="F218" s="62"/>
      <c r="G218" s="62"/>
      <c r="H218" s="62"/>
    </row>
    <row r="219" s="86" customFormat="1" ht="14.4" spans="1:8">
      <c r="A219" s="62"/>
      <c r="B219" s="62"/>
      <c r="C219" s="62"/>
      <c r="D219" s="62"/>
      <c r="E219" s="62"/>
      <c r="F219" s="62"/>
      <c r="G219" s="62"/>
      <c r="H219" s="62"/>
    </row>
    <row r="220" s="86" customFormat="1" ht="14.4" spans="1:8">
      <c r="A220" s="62"/>
      <c r="B220" s="62"/>
      <c r="C220" s="62"/>
      <c r="D220" s="62"/>
      <c r="E220" s="62"/>
      <c r="F220" s="62"/>
      <c r="G220" s="62"/>
      <c r="H220" s="62"/>
    </row>
    <row r="221" s="86" customFormat="1" ht="14.4" spans="1:8">
      <c r="A221" s="62"/>
      <c r="B221" s="62"/>
      <c r="C221" s="62"/>
      <c r="D221" s="62"/>
      <c r="E221" s="62"/>
      <c r="F221" s="62"/>
      <c r="G221" s="62"/>
      <c r="H221" s="62"/>
    </row>
    <row r="222" s="86" customFormat="1" ht="14.4" spans="1:8">
      <c r="A222" s="62"/>
      <c r="B222" s="62"/>
      <c r="C222" s="62"/>
      <c r="D222" s="62"/>
      <c r="E222" s="62"/>
      <c r="F222" s="62"/>
      <c r="G222" s="62"/>
      <c r="H222" s="62"/>
    </row>
    <row r="223" s="86" customFormat="1" ht="14.4" spans="1:8">
      <c r="A223" s="62"/>
      <c r="B223" s="62"/>
      <c r="C223" s="62"/>
      <c r="D223" s="62"/>
      <c r="E223" s="62"/>
      <c r="F223" s="62"/>
      <c r="G223" s="62"/>
      <c r="H223" s="62"/>
    </row>
    <row r="224" s="86" customFormat="1" ht="14.4" spans="1:8">
      <c r="A224" s="62"/>
      <c r="B224" s="62"/>
      <c r="C224" s="62"/>
      <c r="D224" s="62"/>
      <c r="E224" s="62"/>
      <c r="F224" s="62"/>
      <c r="G224" s="62"/>
      <c r="H224" s="62"/>
    </row>
    <row r="225" s="86" customFormat="1" ht="14.4" spans="1:8">
      <c r="A225" s="62"/>
      <c r="B225" s="62"/>
      <c r="C225" s="62"/>
      <c r="D225" s="62"/>
      <c r="E225" s="62"/>
      <c r="F225" s="62"/>
      <c r="G225" s="62"/>
      <c r="H225" s="62"/>
    </row>
    <row r="226" s="86" customFormat="1" ht="14.4" spans="1:8">
      <c r="A226" s="62"/>
      <c r="B226" s="62"/>
      <c r="C226" s="62"/>
      <c r="D226" s="62"/>
      <c r="E226" s="62"/>
      <c r="F226" s="62"/>
      <c r="G226" s="62"/>
      <c r="H226" s="62"/>
    </row>
    <row r="227" s="86" customFormat="1" ht="14.4" spans="1:8">
      <c r="A227" s="62"/>
      <c r="B227" s="62"/>
      <c r="C227" s="62"/>
      <c r="D227" s="62"/>
      <c r="E227" s="62"/>
      <c r="F227" s="62"/>
      <c r="G227" s="62"/>
      <c r="H227" s="62"/>
    </row>
    <row r="228" s="86" customFormat="1" ht="14.4" spans="1:8">
      <c r="A228" s="62"/>
      <c r="B228" s="62"/>
      <c r="C228" s="62"/>
      <c r="D228" s="62"/>
      <c r="E228" s="62"/>
      <c r="F228" s="62"/>
      <c r="G228" s="62"/>
      <c r="H228" s="62"/>
    </row>
    <row r="229" s="86" customFormat="1" ht="14.4" spans="1:8">
      <c r="A229" s="62"/>
      <c r="B229" s="62"/>
      <c r="C229" s="62"/>
      <c r="D229" s="62"/>
      <c r="E229" s="62"/>
      <c r="F229" s="62"/>
      <c r="G229" s="62"/>
      <c r="H229" s="62"/>
    </row>
    <row r="230" s="86" customFormat="1" ht="14.4" spans="1:8">
      <c r="A230" s="62"/>
      <c r="B230" s="62"/>
      <c r="C230" s="62"/>
      <c r="D230" s="62"/>
      <c r="E230" s="62"/>
      <c r="F230" s="62"/>
      <c r="G230" s="62"/>
      <c r="H230" s="62"/>
    </row>
    <row r="231" s="86" customFormat="1" ht="14.4" spans="1:8">
      <c r="A231" s="62"/>
      <c r="B231" s="62"/>
      <c r="C231" s="62"/>
      <c r="D231" s="62"/>
      <c r="E231" s="62"/>
      <c r="F231" s="62"/>
      <c r="G231" s="62"/>
      <c r="H231" s="62"/>
    </row>
    <row r="232" s="86" customFormat="1" ht="14.4" spans="1:8">
      <c r="A232" s="62"/>
      <c r="B232" s="62"/>
      <c r="C232" s="62"/>
      <c r="D232" s="62"/>
      <c r="E232" s="62"/>
      <c r="F232" s="62"/>
      <c r="G232" s="62"/>
      <c r="H232" s="62"/>
    </row>
    <row r="233" s="86" customFormat="1" ht="14.4" spans="1:8">
      <c r="A233" s="62"/>
      <c r="B233" s="62"/>
      <c r="C233" s="62"/>
      <c r="D233" s="62"/>
      <c r="E233" s="62"/>
      <c r="F233" s="62"/>
      <c r="G233" s="62"/>
      <c r="H233" s="62"/>
    </row>
    <row r="234" s="86" customFormat="1" ht="14.4" spans="1:8">
      <c r="A234" s="62"/>
      <c r="B234" s="62"/>
      <c r="C234" s="62"/>
      <c r="D234" s="62"/>
      <c r="E234" s="62"/>
      <c r="F234" s="62"/>
      <c r="G234" s="62"/>
      <c r="H234" s="62"/>
    </row>
    <row r="235" s="86" customFormat="1" ht="14.4" spans="1:8">
      <c r="A235" s="62"/>
      <c r="B235" s="62"/>
      <c r="C235" s="62"/>
      <c r="D235" s="62"/>
      <c r="E235" s="62"/>
      <c r="F235" s="62"/>
      <c r="G235" s="62"/>
      <c r="H235" s="62"/>
    </row>
    <row r="236" s="86" customFormat="1" ht="14.4" spans="1:8">
      <c r="A236" s="62"/>
      <c r="B236" s="62"/>
      <c r="C236" s="62"/>
      <c r="D236" s="62"/>
      <c r="E236" s="62"/>
      <c r="F236" s="62"/>
      <c r="G236" s="62"/>
      <c r="H236" s="62"/>
    </row>
    <row r="237" s="86" customFormat="1" ht="14.4" spans="1:8">
      <c r="A237" s="62"/>
      <c r="B237" s="62"/>
      <c r="C237" s="62"/>
      <c r="D237" s="62"/>
      <c r="E237" s="62"/>
      <c r="F237" s="62"/>
      <c r="G237" s="62"/>
      <c r="H237" s="62"/>
    </row>
    <row r="238" s="86" customFormat="1" ht="14.4" spans="1:8">
      <c r="A238" s="62"/>
      <c r="B238" s="62"/>
      <c r="C238" s="62"/>
      <c r="D238" s="62"/>
      <c r="E238" s="62"/>
      <c r="F238" s="62"/>
      <c r="G238" s="62"/>
      <c r="H238" s="62"/>
    </row>
    <row r="239" s="86" customFormat="1" ht="14.4" spans="1:8">
      <c r="A239" s="62"/>
      <c r="B239" s="62"/>
      <c r="C239" s="62"/>
      <c r="D239" s="62"/>
      <c r="E239" s="62"/>
      <c r="F239" s="62"/>
      <c r="G239" s="62"/>
      <c r="H239" s="62"/>
    </row>
    <row r="240" s="86" customFormat="1" ht="14.4" spans="1:8">
      <c r="A240" s="62"/>
      <c r="B240" s="62"/>
      <c r="C240" s="62"/>
      <c r="D240" s="62"/>
      <c r="E240" s="62"/>
      <c r="F240" s="62"/>
      <c r="G240" s="62"/>
      <c r="H240" s="62"/>
    </row>
    <row r="241" s="86" customFormat="1" ht="14.4" spans="1:8">
      <c r="A241" s="62"/>
      <c r="B241" s="62"/>
      <c r="C241" s="62"/>
      <c r="D241" s="62"/>
      <c r="E241" s="62"/>
      <c r="F241" s="62"/>
      <c r="G241" s="62"/>
      <c r="H241" s="62"/>
    </row>
    <row r="242" s="86" customFormat="1" ht="14.4" spans="1:8">
      <c r="A242" s="62"/>
      <c r="B242" s="62"/>
      <c r="C242" s="62"/>
      <c r="D242" s="62"/>
      <c r="E242" s="62"/>
      <c r="F242" s="62"/>
      <c r="G242" s="62"/>
      <c r="H242" s="62"/>
    </row>
    <row r="243" s="86" customFormat="1" ht="14.4" spans="1:8">
      <c r="A243" s="62"/>
      <c r="B243" s="62"/>
      <c r="C243" s="62"/>
      <c r="D243" s="62"/>
      <c r="E243" s="62"/>
      <c r="F243" s="62"/>
      <c r="G243" s="62"/>
      <c r="H243" s="62"/>
    </row>
    <row r="244" s="86" customFormat="1" ht="14.4" spans="1:8">
      <c r="A244" s="62"/>
      <c r="B244" s="62"/>
      <c r="C244" s="62"/>
      <c r="D244" s="62"/>
      <c r="E244" s="62"/>
      <c r="F244" s="62"/>
      <c r="G244" s="62"/>
      <c r="H244" s="62"/>
    </row>
    <row r="245" s="86" customFormat="1" ht="14.4" spans="1:8">
      <c r="A245" s="62"/>
      <c r="B245" s="62"/>
      <c r="C245" s="62"/>
      <c r="D245" s="62"/>
      <c r="E245" s="62"/>
      <c r="F245" s="62"/>
      <c r="G245" s="62"/>
      <c r="H245" s="62"/>
    </row>
    <row r="246" s="86" customFormat="1" ht="14.4" spans="1:8">
      <c r="A246" s="62"/>
      <c r="B246" s="62"/>
      <c r="C246" s="62"/>
      <c r="D246" s="62"/>
      <c r="E246" s="62"/>
      <c r="F246" s="62"/>
      <c r="G246" s="62"/>
      <c r="H246" s="62"/>
    </row>
    <row r="247" s="86" customFormat="1" ht="14.4" spans="1:8">
      <c r="A247" s="62"/>
      <c r="B247" s="62"/>
      <c r="C247" s="62"/>
      <c r="D247" s="62"/>
      <c r="E247" s="62"/>
      <c r="F247" s="62"/>
      <c r="G247" s="62"/>
      <c r="H247" s="62"/>
    </row>
    <row r="248" s="86" customFormat="1" ht="14.4" spans="1:8">
      <c r="A248" s="62"/>
      <c r="B248" s="62"/>
      <c r="C248" s="62"/>
      <c r="D248" s="62"/>
      <c r="E248" s="62"/>
      <c r="F248" s="62"/>
      <c r="G248" s="62"/>
      <c r="H248" s="62"/>
    </row>
    <row r="249" s="86" customFormat="1" ht="14.4" spans="1:8">
      <c r="A249" s="62"/>
      <c r="B249" s="62"/>
      <c r="C249" s="62"/>
      <c r="D249" s="62"/>
      <c r="E249" s="62"/>
      <c r="F249" s="62"/>
      <c r="G249" s="62"/>
      <c r="H249" s="62"/>
    </row>
    <row r="250" s="86" customFormat="1" ht="14.4" spans="1:8">
      <c r="A250" s="62"/>
      <c r="B250" s="62"/>
      <c r="C250" s="62"/>
      <c r="D250" s="62"/>
      <c r="E250" s="62"/>
      <c r="F250" s="62"/>
      <c r="G250" s="62"/>
      <c r="H250" s="62"/>
    </row>
    <row r="251" s="86" customFormat="1" ht="14.4" spans="1:8">
      <c r="A251" s="62"/>
      <c r="B251" s="62"/>
      <c r="C251" s="62"/>
      <c r="D251" s="62"/>
      <c r="E251" s="62"/>
      <c r="F251" s="62"/>
      <c r="G251" s="62"/>
      <c r="H251" s="62"/>
    </row>
    <row r="252" s="86" customFormat="1" ht="14.4" spans="1:8">
      <c r="A252" s="62"/>
      <c r="B252" s="62"/>
      <c r="C252" s="62"/>
      <c r="D252" s="62"/>
      <c r="E252" s="62"/>
      <c r="F252" s="62"/>
      <c r="G252" s="62"/>
      <c r="H252" s="62"/>
    </row>
    <row r="253" s="86" customFormat="1" ht="14.4" spans="1:8">
      <c r="A253" s="62"/>
      <c r="B253" s="62"/>
      <c r="C253" s="62"/>
      <c r="D253" s="62"/>
      <c r="E253" s="62"/>
      <c r="F253" s="62"/>
      <c r="G253" s="62"/>
      <c r="H253" s="62"/>
    </row>
    <row r="254" s="86" customFormat="1" ht="14.4" spans="1:8">
      <c r="A254" s="62"/>
      <c r="B254" s="62"/>
      <c r="C254" s="62"/>
      <c r="D254" s="62"/>
      <c r="E254" s="62"/>
      <c r="F254" s="62"/>
      <c r="G254" s="62"/>
      <c r="H254" s="62"/>
    </row>
    <row r="255" s="86" customFormat="1" ht="14.4" spans="1:8">
      <c r="A255" s="62"/>
      <c r="B255" s="62"/>
      <c r="C255" s="62"/>
      <c r="D255" s="62"/>
      <c r="E255" s="62"/>
      <c r="F255" s="62"/>
      <c r="G255" s="62"/>
      <c r="H255" s="62"/>
    </row>
    <row r="256" s="86" customFormat="1" ht="14.4" spans="1:8">
      <c r="A256" s="62"/>
      <c r="B256" s="62"/>
      <c r="C256" s="62"/>
      <c r="D256" s="62"/>
      <c r="E256" s="62"/>
      <c r="F256" s="62"/>
      <c r="G256" s="62"/>
      <c r="H256" s="62"/>
    </row>
    <row r="257" s="86" customFormat="1" ht="14.4" spans="1:8">
      <c r="A257" s="62"/>
      <c r="B257" s="62"/>
      <c r="C257" s="62"/>
      <c r="D257" s="62"/>
      <c r="E257" s="62"/>
      <c r="F257" s="62"/>
      <c r="G257" s="62"/>
      <c r="H257" s="62"/>
    </row>
    <row r="258" s="86" customFormat="1" ht="14.4" spans="1:8">
      <c r="A258" s="62"/>
      <c r="B258" s="62"/>
      <c r="C258" s="62"/>
      <c r="D258" s="62"/>
      <c r="E258" s="62"/>
      <c r="F258" s="62"/>
      <c r="G258" s="62"/>
      <c r="H258" s="62"/>
    </row>
    <row r="259" s="86" customFormat="1" ht="14.4" spans="1:8">
      <c r="A259" s="62"/>
      <c r="B259" s="62"/>
      <c r="C259" s="62"/>
      <c r="D259" s="62"/>
      <c r="E259" s="62"/>
      <c r="F259" s="62"/>
      <c r="G259" s="62"/>
      <c r="H259" s="62"/>
    </row>
    <row r="260" s="86" customFormat="1" ht="14.4" spans="1:8">
      <c r="A260" s="62"/>
      <c r="B260" s="62"/>
      <c r="C260" s="62"/>
      <c r="D260" s="62"/>
      <c r="E260" s="62"/>
      <c r="F260" s="62"/>
      <c r="G260" s="62"/>
      <c r="H260" s="62"/>
    </row>
    <row r="261" s="86" customFormat="1" ht="14.4" spans="1:8">
      <c r="A261" s="62"/>
      <c r="B261" s="62"/>
      <c r="C261" s="62"/>
      <c r="D261" s="62"/>
      <c r="E261" s="62"/>
      <c r="F261" s="62"/>
      <c r="G261" s="62"/>
      <c r="H261" s="62"/>
    </row>
    <row r="262" s="86" customFormat="1" ht="14.4" spans="1:8">
      <c r="A262" s="62"/>
      <c r="B262" s="62"/>
      <c r="C262" s="62"/>
      <c r="D262" s="62"/>
      <c r="E262" s="62"/>
      <c r="F262" s="62"/>
      <c r="G262" s="62"/>
      <c r="H262" s="62"/>
    </row>
    <row r="263" s="86" customFormat="1" ht="14.4" spans="1:8">
      <c r="A263" s="62"/>
      <c r="B263" s="62"/>
      <c r="C263" s="62"/>
      <c r="D263" s="62"/>
      <c r="E263" s="62"/>
      <c r="F263" s="62"/>
      <c r="G263" s="62"/>
      <c r="H263" s="62"/>
    </row>
    <row r="264" s="86" customFormat="1" ht="14.4" spans="1:8">
      <c r="A264" s="62"/>
      <c r="B264" s="62"/>
      <c r="C264" s="62"/>
      <c r="D264" s="62"/>
      <c r="E264" s="62"/>
      <c r="F264" s="62"/>
      <c r="G264" s="62"/>
      <c r="H264" s="62"/>
    </row>
    <row r="265" s="86" customFormat="1" ht="14.4" spans="1:8">
      <c r="A265" s="62"/>
      <c r="B265" s="62"/>
      <c r="C265" s="62"/>
      <c r="D265" s="62"/>
      <c r="E265" s="62"/>
      <c r="F265" s="62"/>
      <c r="G265" s="62"/>
      <c r="H265" s="62"/>
    </row>
    <row r="266" s="86" customFormat="1" ht="14.4" spans="1:8">
      <c r="A266" s="62"/>
      <c r="B266" s="62"/>
      <c r="C266" s="62"/>
      <c r="D266" s="62"/>
      <c r="E266" s="62"/>
      <c r="F266" s="62"/>
      <c r="G266" s="62"/>
      <c r="H266" s="62"/>
    </row>
    <row r="267" s="86" customFormat="1" ht="14.4" spans="1:8">
      <c r="A267" s="62"/>
      <c r="B267" s="62"/>
      <c r="C267" s="62"/>
      <c r="D267" s="62"/>
      <c r="E267" s="62"/>
      <c r="F267" s="62"/>
      <c r="G267" s="62"/>
      <c r="H267" s="62"/>
    </row>
    <row r="268" s="86" customFormat="1" ht="14.4" spans="1:8">
      <c r="A268" s="62"/>
      <c r="B268" s="62"/>
      <c r="C268" s="62"/>
      <c r="D268" s="62"/>
      <c r="E268" s="62"/>
      <c r="F268" s="62"/>
      <c r="G268" s="62"/>
      <c r="H268" s="62"/>
    </row>
    <row r="269" s="86" customFormat="1" ht="14.4" spans="1:8">
      <c r="A269" s="62"/>
      <c r="B269" s="62"/>
      <c r="C269" s="62"/>
      <c r="D269" s="62"/>
      <c r="E269" s="62"/>
      <c r="F269" s="62"/>
      <c r="G269" s="62"/>
      <c r="H269" s="62"/>
    </row>
    <row r="270" s="86" customFormat="1" ht="14.4" spans="1:8">
      <c r="A270" s="62"/>
      <c r="B270" s="62"/>
      <c r="C270" s="62"/>
      <c r="D270" s="62"/>
      <c r="E270" s="62"/>
      <c r="F270" s="62"/>
      <c r="G270" s="62"/>
      <c r="H270" s="62"/>
    </row>
    <row r="271" s="86" customFormat="1" ht="14.4" spans="1:8">
      <c r="A271" s="62"/>
      <c r="B271" s="62"/>
      <c r="C271" s="62"/>
      <c r="D271" s="62"/>
      <c r="E271" s="62"/>
      <c r="F271" s="62"/>
      <c r="G271" s="62"/>
      <c r="H271" s="62"/>
    </row>
    <row r="272" s="86" customFormat="1" ht="14.4" spans="1:8">
      <c r="A272" s="62"/>
      <c r="B272" s="62"/>
      <c r="C272" s="62"/>
      <c r="D272" s="62"/>
      <c r="E272" s="62"/>
      <c r="F272" s="62"/>
      <c r="G272" s="62"/>
      <c r="H272" s="62"/>
    </row>
    <row r="273" s="86" customFormat="1" ht="14.4" spans="1:8">
      <c r="A273" s="62"/>
      <c r="B273" s="62"/>
      <c r="C273" s="62"/>
      <c r="D273" s="62"/>
      <c r="E273" s="62"/>
      <c r="F273" s="62"/>
      <c r="G273" s="62"/>
      <c r="H273" s="62"/>
    </row>
    <row r="274" s="86" customFormat="1" ht="14.4" spans="1:8">
      <c r="A274" s="62"/>
      <c r="B274" s="62"/>
      <c r="C274" s="62"/>
      <c r="D274" s="62"/>
      <c r="E274" s="62"/>
      <c r="F274" s="62"/>
      <c r="G274" s="62"/>
      <c r="H274" s="62"/>
    </row>
    <row r="275" s="86" customFormat="1" ht="14.4" spans="1:8">
      <c r="A275" s="62"/>
      <c r="B275" s="62"/>
      <c r="C275" s="62"/>
      <c r="D275" s="62"/>
      <c r="E275" s="62"/>
      <c r="F275" s="62"/>
      <c r="G275" s="62"/>
      <c r="H275" s="62"/>
    </row>
    <row r="276" s="86" customFormat="1" ht="14.4" spans="1:8">
      <c r="A276" s="62"/>
      <c r="B276" s="62"/>
      <c r="C276" s="62"/>
      <c r="D276" s="62"/>
      <c r="E276" s="62"/>
      <c r="F276" s="62"/>
      <c r="G276" s="62"/>
      <c r="H276" s="62"/>
    </row>
    <row r="277" s="86" customFormat="1" ht="14.4" spans="1:8">
      <c r="A277" s="62"/>
      <c r="B277" s="62"/>
      <c r="C277" s="62"/>
      <c r="D277" s="62"/>
      <c r="E277" s="62"/>
      <c r="F277" s="62"/>
      <c r="G277" s="62"/>
      <c r="H277" s="62"/>
    </row>
    <row r="278" s="86" customFormat="1" ht="14.4" spans="1:8">
      <c r="A278" s="62"/>
      <c r="B278" s="62"/>
      <c r="C278" s="62"/>
      <c r="D278" s="62"/>
      <c r="E278" s="62"/>
      <c r="F278" s="62"/>
      <c r="G278" s="62"/>
      <c r="H278" s="62"/>
    </row>
    <row r="279" s="86" customFormat="1" ht="14.4" spans="1:8">
      <c r="A279" s="62"/>
      <c r="B279" s="62"/>
      <c r="C279" s="62"/>
      <c r="D279" s="62"/>
      <c r="E279" s="62"/>
      <c r="F279" s="62"/>
      <c r="G279" s="62"/>
      <c r="H279" s="62"/>
    </row>
    <row r="280" s="86" customFormat="1" ht="14.4" spans="1:8">
      <c r="A280" s="62"/>
      <c r="B280" s="62"/>
      <c r="C280" s="62"/>
      <c r="D280" s="62"/>
      <c r="E280" s="62"/>
      <c r="F280" s="62"/>
      <c r="G280" s="62"/>
      <c r="H280" s="62"/>
    </row>
    <row r="281" s="86" customFormat="1" ht="14.4" spans="1:8">
      <c r="A281" s="62"/>
      <c r="B281" s="62"/>
      <c r="C281" s="62"/>
      <c r="D281" s="62"/>
      <c r="E281" s="62"/>
      <c r="F281" s="62"/>
      <c r="G281" s="62"/>
      <c r="H281" s="62"/>
    </row>
    <row r="282" s="86" customFormat="1" ht="14.4" spans="1:8">
      <c r="A282" s="62"/>
      <c r="B282" s="62"/>
      <c r="C282" s="62"/>
      <c r="D282" s="62"/>
      <c r="E282" s="62"/>
      <c r="F282" s="62"/>
      <c r="G282" s="62"/>
      <c r="H282" s="62"/>
    </row>
  </sheetData>
  <mergeCells count="2">
    <mergeCell ref="A2:D2"/>
    <mergeCell ref="A3:D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E2"/>
    </sheetView>
  </sheetViews>
  <sheetFormatPr defaultColWidth="9" defaultRowHeight="12"/>
  <cols>
    <col min="1" max="1" width="33.6296296296296" style="87" customWidth="1"/>
    <col min="2" max="2" width="11" style="87" customWidth="1"/>
    <col min="3" max="3" width="12.1296296296296" style="191" customWidth="1"/>
    <col min="4" max="5" width="12.5" style="192" customWidth="1"/>
    <col min="6" max="6" width="5.37962962962963" style="87" hidden="1" customWidth="1"/>
    <col min="7" max="7" width="5.75" style="87" hidden="1" customWidth="1"/>
    <col min="8" max="8" width="7.5" style="192" hidden="1" customWidth="1"/>
    <col min="9" max="10" width="9" style="87" hidden="1" customWidth="1"/>
    <col min="11" max="11" width="13.75" style="87" hidden="1" customWidth="1"/>
    <col min="12" max="12" width="9" style="87"/>
    <col min="13" max="14" width="9" style="87" hidden="1" customWidth="1"/>
    <col min="15" max="15" width="13.75" style="87" hidden="1" customWidth="1"/>
    <col min="16" max="16384" width="9" style="87"/>
  </cols>
  <sheetData>
    <row r="1" ht="18" customHeight="1" spans="1:1">
      <c r="A1" s="69" t="s">
        <v>128</v>
      </c>
    </row>
    <row r="2" s="62" customFormat="1" ht="20.4" spans="1:8">
      <c r="A2" s="163" t="s">
        <v>129</v>
      </c>
      <c r="B2" s="163"/>
      <c r="C2" s="163"/>
      <c r="D2" s="163"/>
      <c r="E2" s="163"/>
      <c r="H2" s="245"/>
    </row>
    <row r="3" s="62" customFormat="1" ht="21" customHeight="1" spans="1:8">
      <c r="A3" s="87"/>
      <c r="B3" s="87"/>
      <c r="C3" s="191"/>
      <c r="D3" s="192"/>
      <c r="E3" s="164" t="s">
        <v>130</v>
      </c>
      <c r="H3" s="245"/>
    </row>
    <row r="4" s="69" customFormat="1" ht="29.1" customHeight="1" spans="1:13">
      <c r="A4" s="54" t="s">
        <v>131</v>
      </c>
      <c r="B4" s="55" t="s">
        <v>132</v>
      </c>
      <c r="C4" s="56" t="s">
        <v>133</v>
      </c>
      <c r="D4" s="57" t="s">
        <v>134</v>
      </c>
      <c r="E4" s="57" t="s">
        <v>135</v>
      </c>
      <c r="F4" s="69" t="s">
        <v>136</v>
      </c>
      <c r="H4" s="246"/>
      <c r="J4" s="69" t="s">
        <v>137</v>
      </c>
      <c r="M4" s="69" t="s">
        <v>138</v>
      </c>
    </row>
    <row r="5" s="69" customFormat="1" ht="27" customHeight="1" spans="1:15">
      <c r="A5" s="58" t="s">
        <v>139</v>
      </c>
      <c r="B5" s="59">
        <f t="shared" ref="B5:F5" si="0">B6+B21</f>
        <v>167074</v>
      </c>
      <c r="C5" s="59">
        <f t="shared" si="0"/>
        <v>169358</v>
      </c>
      <c r="D5" s="81">
        <f t="shared" ref="D5:D16" si="1">C5/B5*100</f>
        <v>101.367058908029</v>
      </c>
      <c r="E5" s="240">
        <v>7.44906958005799</v>
      </c>
      <c r="F5" s="59">
        <f t="shared" si="0"/>
        <v>95058</v>
      </c>
      <c r="G5" s="69">
        <f t="shared" ref="G5:G27" si="2">C5-F5</f>
        <v>74300</v>
      </c>
      <c r="H5" s="246">
        <f t="shared" ref="H5:H25" si="3">G5/F5*100</f>
        <v>78.1628058658924</v>
      </c>
      <c r="J5" s="69">
        <v>140243</v>
      </c>
      <c r="K5" s="246">
        <f t="shared" ref="K5:K26" si="4">(C5-J5)/J5*100</f>
        <v>20.7603944581904</v>
      </c>
      <c r="M5" s="59">
        <f>M6+M21</f>
        <v>157617</v>
      </c>
      <c r="N5" s="59">
        <f>N6+N21</f>
        <v>169358</v>
      </c>
      <c r="O5" s="69">
        <f t="shared" ref="O5:O27" si="5">(N5-M5)/M5*100</f>
        <v>7.44906958005799</v>
      </c>
    </row>
    <row r="6" s="84" customFormat="1" ht="27" customHeight="1" spans="1:15">
      <c r="A6" s="247" t="s">
        <v>140</v>
      </c>
      <c r="B6" s="59">
        <f t="shared" ref="B6:F6" si="6">SUM(B7:B20)</f>
        <v>100100</v>
      </c>
      <c r="C6" s="59">
        <f t="shared" si="6"/>
        <v>90076</v>
      </c>
      <c r="D6" s="81">
        <f t="shared" si="1"/>
        <v>89.986013986014</v>
      </c>
      <c r="E6" s="240">
        <v>-1.00124193566114</v>
      </c>
      <c r="F6" s="59">
        <f t="shared" si="6"/>
        <v>76158</v>
      </c>
      <c r="G6" s="69">
        <f t="shared" si="2"/>
        <v>13918</v>
      </c>
      <c r="H6" s="246">
        <f t="shared" si="3"/>
        <v>18.2751647889913</v>
      </c>
      <c r="J6" s="84">
        <v>96028</v>
      </c>
      <c r="K6" s="246">
        <f t="shared" si="4"/>
        <v>-6.19819219394343</v>
      </c>
      <c r="M6" s="59">
        <f>SUM(M7:M20)</f>
        <v>90987</v>
      </c>
      <c r="N6" s="59">
        <f>SUM(N7:N20)</f>
        <v>90076</v>
      </c>
      <c r="O6" s="69">
        <f t="shared" si="5"/>
        <v>-1.00124193566114</v>
      </c>
    </row>
    <row r="7" s="84" customFormat="1" ht="27" customHeight="1" spans="1:15">
      <c r="A7" s="61" t="s">
        <v>141</v>
      </c>
      <c r="B7" s="59">
        <v>22000</v>
      </c>
      <c r="C7" s="59">
        <v>15655</v>
      </c>
      <c r="D7" s="81">
        <f t="shared" si="1"/>
        <v>71.1590909090909</v>
      </c>
      <c r="E7" s="240">
        <v>27.9735142646939</v>
      </c>
      <c r="F7" s="59">
        <v>12800</v>
      </c>
      <c r="G7" s="69">
        <f t="shared" si="2"/>
        <v>2855</v>
      </c>
      <c r="H7" s="246">
        <f t="shared" si="3"/>
        <v>22.3046875</v>
      </c>
      <c r="J7" s="84">
        <v>12397</v>
      </c>
      <c r="K7" s="246">
        <f t="shared" si="4"/>
        <v>26.2805517463903</v>
      </c>
      <c r="M7" s="59">
        <v>12233</v>
      </c>
      <c r="N7" s="59">
        <v>15655</v>
      </c>
      <c r="O7" s="69">
        <f t="shared" si="5"/>
        <v>27.9735142646939</v>
      </c>
    </row>
    <row r="8" s="84" customFormat="1" ht="27" customHeight="1" spans="1:15">
      <c r="A8" s="61" t="s">
        <v>142</v>
      </c>
      <c r="B8" s="59">
        <v>15500</v>
      </c>
      <c r="C8" s="59">
        <v>14540</v>
      </c>
      <c r="D8" s="81">
        <f t="shared" si="1"/>
        <v>93.8064516129032</v>
      </c>
      <c r="E8" s="240">
        <v>-16.6571133784249</v>
      </c>
      <c r="F8" s="59">
        <v>6723</v>
      </c>
      <c r="G8" s="69">
        <f t="shared" si="2"/>
        <v>7817</v>
      </c>
      <c r="H8" s="246">
        <f t="shared" si="3"/>
        <v>116.272497396995</v>
      </c>
      <c r="J8" s="84">
        <v>6535</v>
      </c>
      <c r="K8" s="246">
        <f t="shared" si="4"/>
        <v>122.494261667942</v>
      </c>
      <c r="M8" s="59">
        <v>17446</v>
      </c>
      <c r="N8" s="59">
        <v>14540</v>
      </c>
      <c r="O8" s="69">
        <f t="shared" si="5"/>
        <v>-16.6571133784249</v>
      </c>
    </row>
    <row r="9" s="84" customFormat="1" ht="27" customHeight="1" spans="1:15">
      <c r="A9" s="61" t="s">
        <v>143</v>
      </c>
      <c r="B9" s="59">
        <v>1300</v>
      </c>
      <c r="C9" s="59">
        <v>1082</v>
      </c>
      <c r="D9" s="81">
        <f t="shared" si="1"/>
        <v>83.2307692307692</v>
      </c>
      <c r="E9" s="240">
        <v>-12.4595469255663</v>
      </c>
      <c r="F9" s="59">
        <v>883</v>
      </c>
      <c r="G9" s="69">
        <f t="shared" si="2"/>
        <v>199</v>
      </c>
      <c r="H9" s="246">
        <f t="shared" si="3"/>
        <v>22.5368063420159</v>
      </c>
      <c r="J9" s="84">
        <v>1037</v>
      </c>
      <c r="K9" s="246">
        <f t="shared" si="4"/>
        <v>4.33944069431051</v>
      </c>
      <c r="M9" s="59">
        <v>1236</v>
      </c>
      <c r="N9" s="59">
        <v>1082</v>
      </c>
      <c r="O9" s="69">
        <f t="shared" si="5"/>
        <v>-12.4595469255663</v>
      </c>
    </row>
    <row r="10" s="84" customFormat="1" ht="27" customHeight="1" spans="1:15">
      <c r="A10" s="61" t="s">
        <v>144</v>
      </c>
      <c r="B10" s="59">
        <v>800</v>
      </c>
      <c r="C10" s="59">
        <v>882</v>
      </c>
      <c r="D10" s="81">
        <f t="shared" si="1"/>
        <v>110.25</v>
      </c>
      <c r="E10" s="240">
        <v>19.0283400809717</v>
      </c>
      <c r="F10" s="59">
        <v>1510</v>
      </c>
      <c r="G10" s="69">
        <f t="shared" si="2"/>
        <v>-628</v>
      </c>
      <c r="H10" s="246">
        <f t="shared" si="3"/>
        <v>-41.5894039735099</v>
      </c>
      <c r="J10" s="84">
        <v>862</v>
      </c>
      <c r="K10" s="246">
        <f t="shared" si="4"/>
        <v>2.32018561484919</v>
      </c>
      <c r="M10" s="59">
        <v>741</v>
      </c>
      <c r="N10" s="59">
        <v>882</v>
      </c>
      <c r="O10" s="69">
        <f t="shared" si="5"/>
        <v>19.0283400809717</v>
      </c>
    </row>
    <row r="11" s="84" customFormat="1" ht="27" customHeight="1" spans="1:15">
      <c r="A11" s="61" t="s">
        <v>145</v>
      </c>
      <c r="B11" s="59">
        <v>8000</v>
      </c>
      <c r="C11" s="59">
        <v>5003</v>
      </c>
      <c r="D11" s="81">
        <f t="shared" si="1"/>
        <v>62.5375</v>
      </c>
      <c r="E11" s="240">
        <v>13.472442730778</v>
      </c>
      <c r="F11" s="59">
        <v>4858</v>
      </c>
      <c r="G11" s="69">
        <f t="shared" si="2"/>
        <v>145</v>
      </c>
      <c r="H11" s="246">
        <f t="shared" si="3"/>
        <v>2.9847673939893</v>
      </c>
      <c r="J11" s="84">
        <v>4994</v>
      </c>
      <c r="K11" s="246">
        <f t="shared" si="4"/>
        <v>0.180216259511414</v>
      </c>
      <c r="M11" s="59">
        <v>4409</v>
      </c>
      <c r="N11" s="59">
        <v>5003</v>
      </c>
      <c r="O11" s="69">
        <f t="shared" si="5"/>
        <v>13.472442730778</v>
      </c>
    </row>
    <row r="12" s="84" customFormat="1" ht="27" customHeight="1" spans="1:15">
      <c r="A12" s="61" t="s">
        <v>146</v>
      </c>
      <c r="B12" s="59">
        <v>4000</v>
      </c>
      <c r="C12" s="59">
        <v>4210</v>
      </c>
      <c r="D12" s="81">
        <f t="shared" si="1"/>
        <v>105.25</v>
      </c>
      <c r="E12" s="240">
        <v>18.4247538677918</v>
      </c>
      <c r="F12" s="59">
        <v>2566</v>
      </c>
      <c r="G12" s="69">
        <f t="shared" si="2"/>
        <v>1644</v>
      </c>
      <c r="H12" s="246">
        <f t="shared" si="3"/>
        <v>64.0685892439595</v>
      </c>
      <c r="J12" s="84">
        <v>3838</v>
      </c>
      <c r="K12" s="246">
        <f t="shared" si="4"/>
        <v>9.69254820218864</v>
      </c>
      <c r="M12" s="59">
        <v>3555</v>
      </c>
      <c r="N12" s="59">
        <v>4210</v>
      </c>
      <c r="O12" s="69">
        <f t="shared" si="5"/>
        <v>18.4247538677918</v>
      </c>
    </row>
    <row r="13" s="84" customFormat="1" ht="27" customHeight="1" spans="1:15">
      <c r="A13" s="61" t="s">
        <v>147</v>
      </c>
      <c r="B13" s="59">
        <v>6000</v>
      </c>
      <c r="C13" s="59">
        <v>6851</v>
      </c>
      <c r="D13" s="81">
        <f t="shared" si="1"/>
        <v>114.183333333333</v>
      </c>
      <c r="E13" s="240">
        <v>20.7437433909059</v>
      </c>
      <c r="F13" s="59">
        <v>5277</v>
      </c>
      <c r="G13" s="69">
        <f t="shared" si="2"/>
        <v>1574</v>
      </c>
      <c r="H13" s="246">
        <f t="shared" si="3"/>
        <v>29.827553534205</v>
      </c>
      <c r="J13" s="84">
        <v>5187</v>
      </c>
      <c r="K13" s="246">
        <f t="shared" si="4"/>
        <v>32.0802005012531</v>
      </c>
      <c r="M13" s="59">
        <v>5674</v>
      </c>
      <c r="N13" s="59">
        <v>6851</v>
      </c>
      <c r="O13" s="69">
        <f t="shared" si="5"/>
        <v>20.7437433909059</v>
      </c>
    </row>
    <row r="14" s="84" customFormat="1" ht="27" customHeight="1" spans="1:15">
      <c r="A14" s="61" t="s">
        <v>148</v>
      </c>
      <c r="B14" s="59">
        <v>8400</v>
      </c>
      <c r="C14" s="59">
        <v>6330</v>
      </c>
      <c r="D14" s="81">
        <f t="shared" si="1"/>
        <v>75.3571428571429</v>
      </c>
      <c r="E14" s="240">
        <v>4.92292391844853</v>
      </c>
      <c r="F14" s="59">
        <v>7398</v>
      </c>
      <c r="G14" s="69">
        <f t="shared" si="2"/>
        <v>-1068</v>
      </c>
      <c r="H14" s="246">
        <f t="shared" si="3"/>
        <v>-14.4363341443633</v>
      </c>
      <c r="J14" s="84">
        <v>8886</v>
      </c>
      <c r="K14" s="246">
        <f t="shared" si="4"/>
        <v>-28.7643484132343</v>
      </c>
      <c r="M14" s="59">
        <v>6033</v>
      </c>
      <c r="N14" s="59">
        <v>6330</v>
      </c>
      <c r="O14" s="69">
        <f t="shared" si="5"/>
        <v>4.92292391844853</v>
      </c>
    </row>
    <row r="15" s="84" customFormat="1" ht="27" customHeight="1" spans="1:15">
      <c r="A15" s="61" t="s">
        <v>149</v>
      </c>
      <c r="B15" s="59">
        <v>11000</v>
      </c>
      <c r="C15" s="59">
        <v>11661</v>
      </c>
      <c r="D15" s="81">
        <f t="shared" si="1"/>
        <v>106.009090909091</v>
      </c>
      <c r="E15" s="240">
        <v>-10.0994526250867</v>
      </c>
      <c r="F15" s="59">
        <v>6839</v>
      </c>
      <c r="G15" s="69">
        <f t="shared" si="2"/>
        <v>4822</v>
      </c>
      <c r="H15" s="246">
        <f t="shared" si="3"/>
        <v>70.5073841204855</v>
      </c>
      <c r="J15" s="84">
        <v>11683</v>
      </c>
      <c r="K15" s="246">
        <f t="shared" si="4"/>
        <v>-0.188307797654712</v>
      </c>
      <c r="M15" s="59">
        <v>12971</v>
      </c>
      <c r="N15" s="59">
        <v>11661</v>
      </c>
      <c r="O15" s="69">
        <f t="shared" si="5"/>
        <v>-10.0994526250867</v>
      </c>
    </row>
    <row r="16" s="84" customFormat="1" ht="27" customHeight="1" spans="1:15">
      <c r="A16" s="61" t="s">
        <v>150</v>
      </c>
      <c r="B16" s="59">
        <v>8000</v>
      </c>
      <c r="C16" s="59">
        <v>8096</v>
      </c>
      <c r="D16" s="81">
        <f t="shared" si="1"/>
        <v>101.2</v>
      </c>
      <c r="E16" s="240">
        <v>5.03373118837571</v>
      </c>
      <c r="F16" s="59">
        <v>7190</v>
      </c>
      <c r="G16" s="69">
        <f t="shared" si="2"/>
        <v>906</v>
      </c>
      <c r="H16" s="246">
        <f t="shared" si="3"/>
        <v>12.6008344923505</v>
      </c>
      <c r="J16" s="84">
        <v>7098</v>
      </c>
      <c r="K16" s="246">
        <f t="shared" si="4"/>
        <v>14.0602986756833</v>
      </c>
      <c r="M16" s="59">
        <v>7708</v>
      </c>
      <c r="N16" s="59">
        <v>8096</v>
      </c>
      <c r="O16" s="69">
        <f t="shared" si="5"/>
        <v>5.03373118837571</v>
      </c>
    </row>
    <row r="17" s="84" customFormat="1" ht="27" customHeight="1" spans="1:15">
      <c r="A17" s="61" t="s">
        <v>151</v>
      </c>
      <c r="B17" s="59"/>
      <c r="C17" s="59">
        <v>630</v>
      </c>
      <c r="D17" s="81"/>
      <c r="E17" s="240">
        <v>1269.5652173913</v>
      </c>
      <c r="F17" s="59">
        <v>688</v>
      </c>
      <c r="G17" s="69">
        <f t="shared" si="2"/>
        <v>-58</v>
      </c>
      <c r="H17" s="246">
        <f t="shared" si="3"/>
        <v>-8.43023255813953</v>
      </c>
      <c r="J17" s="84">
        <v>1309</v>
      </c>
      <c r="K17" s="246">
        <f t="shared" si="4"/>
        <v>-51.8716577540107</v>
      </c>
      <c r="M17" s="59">
        <v>46</v>
      </c>
      <c r="N17" s="59">
        <v>630</v>
      </c>
      <c r="O17" s="69">
        <f t="shared" si="5"/>
        <v>1269.5652173913</v>
      </c>
    </row>
    <row r="18" s="84" customFormat="1" ht="27" customHeight="1" spans="1:15">
      <c r="A18" s="61" t="s">
        <v>152</v>
      </c>
      <c r="B18" s="59">
        <v>15000</v>
      </c>
      <c r="C18" s="59">
        <v>15086</v>
      </c>
      <c r="D18" s="81">
        <f t="shared" ref="D18:D26" si="7">C18/B18*100</f>
        <v>100.573333333333</v>
      </c>
      <c r="E18" s="240">
        <v>-19.9001805245832</v>
      </c>
      <c r="F18" s="59">
        <v>19339</v>
      </c>
      <c r="G18" s="69">
        <f t="shared" si="2"/>
        <v>-4253</v>
      </c>
      <c r="H18" s="246">
        <f t="shared" si="3"/>
        <v>-21.9918299808677</v>
      </c>
      <c r="J18" s="84">
        <v>32160</v>
      </c>
      <c r="K18" s="246">
        <f t="shared" si="4"/>
        <v>-53.0907960199005</v>
      </c>
      <c r="M18" s="59">
        <v>18834</v>
      </c>
      <c r="N18" s="59">
        <v>15086</v>
      </c>
      <c r="O18" s="69">
        <f t="shared" si="5"/>
        <v>-19.9001805245832</v>
      </c>
    </row>
    <row r="19" s="84" customFormat="1" ht="27" customHeight="1" spans="1:15">
      <c r="A19" s="61" t="s">
        <v>153</v>
      </c>
      <c r="B19" s="59">
        <v>100</v>
      </c>
      <c r="C19" s="59">
        <v>36</v>
      </c>
      <c r="D19" s="81">
        <f t="shared" si="7"/>
        <v>36</v>
      </c>
      <c r="E19" s="240">
        <v>-63.6363636363636</v>
      </c>
      <c r="F19" s="59">
        <v>50</v>
      </c>
      <c r="G19" s="69">
        <f t="shared" si="2"/>
        <v>-14</v>
      </c>
      <c r="H19" s="246">
        <f t="shared" si="3"/>
        <v>-28</v>
      </c>
      <c r="J19" s="84">
        <v>40</v>
      </c>
      <c r="K19" s="246">
        <f t="shared" si="4"/>
        <v>-10</v>
      </c>
      <c r="M19" s="59">
        <v>99</v>
      </c>
      <c r="N19" s="59">
        <v>36</v>
      </c>
      <c r="O19" s="69">
        <f t="shared" si="5"/>
        <v>-63.6363636363636</v>
      </c>
    </row>
    <row r="20" s="84" customFormat="1" ht="27" customHeight="1" spans="1:15">
      <c r="A20" s="59" t="s">
        <v>154</v>
      </c>
      <c r="B20" s="83"/>
      <c r="C20" s="83">
        <v>14</v>
      </c>
      <c r="D20" s="81"/>
      <c r="E20" s="240">
        <v>600</v>
      </c>
      <c r="F20" s="83">
        <v>37</v>
      </c>
      <c r="G20" s="69">
        <f t="shared" si="2"/>
        <v>-23</v>
      </c>
      <c r="H20" s="246">
        <f t="shared" si="3"/>
        <v>-62.1621621621622</v>
      </c>
      <c r="J20" s="84">
        <v>2</v>
      </c>
      <c r="K20" s="246">
        <f t="shared" si="4"/>
        <v>600</v>
      </c>
      <c r="M20" s="83">
        <v>2</v>
      </c>
      <c r="N20" s="83">
        <v>14</v>
      </c>
      <c r="O20" s="69">
        <f t="shared" si="5"/>
        <v>600</v>
      </c>
    </row>
    <row r="21" s="84" customFormat="1" ht="27" customHeight="1" spans="1:15">
      <c r="A21" s="247" t="s">
        <v>155</v>
      </c>
      <c r="B21" s="59">
        <f t="shared" ref="B21:F21" si="8">SUM(B22:B27)</f>
        <v>66974</v>
      </c>
      <c r="C21" s="59">
        <f t="shared" si="8"/>
        <v>79282</v>
      </c>
      <c r="D21" s="81">
        <f t="shared" si="7"/>
        <v>118.377280735808</v>
      </c>
      <c r="E21" s="240">
        <v>18.9884436440042</v>
      </c>
      <c r="F21" s="59">
        <f t="shared" si="8"/>
        <v>18900</v>
      </c>
      <c r="G21" s="69">
        <f t="shared" si="2"/>
        <v>60382</v>
      </c>
      <c r="H21" s="246">
        <f t="shared" si="3"/>
        <v>319.481481481481</v>
      </c>
      <c r="J21" s="84">
        <v>44215</v>
      </c>
      <c r="K21" s="246">
        <f t="shared" si="4"/>
        <v>79.3101888499378</v>
      </c>
      <c r="M21" s="59">
        <f>SUM(M22:M27)</f>
        <v>66630</v>
      </c>
      <c r="N21" s="59">
        <f>SUM(N22:N27)</f>
        <v>79282</v>
      </c>
      <c r="O21" s="69">
        <f t="shared" si="5"/>
        <v>18.9884436440042</v>
      </c>
    </row>
    <row r="22" s="84" customFormat="1" ht="27" customHeight="1" spans="1:15">
      <c r="A22" s="61" t="s">
        <v>156</v>
      </c>
      <c r="B22" s="59">
        <v>31500</v>
      </c>
      <c r="C22" s="59">
        <v>17646</v>
      </c>
      <c r="D22" s="81">
        <f t="shared" si="7"/>
        <v>56.0190476190476</v>
      </c>
      <c r="E22" s="240">
        <v>-43.3442496628781</v>
      </c>
      <c r="F22" s="59">
        <v>5107</v>
      </c>
      <c r="G22" s="69">
        <f t="shared" si="2"/>
        <v>12539</v>
      </c>
      <c r="H22" s="246">
        <f t="shared" si="3"/>
        <v>245.525748971999</v>
      </c>
      <c r="J22" s="84">
        <v>13218</v>
      </c>
      <c r="K22" s="246">
        <f t="shared" si="4"/>
        <v>33.499773036768</v>
      </c>
      <c r="M22" s="59">
        <v>31146</v>
      </c>
      <c r="N22" s="59">
        <v>17646</v>
      </c>
      <c r="O22" s="69">
        <f t="shared" si="5"/>
        <v>-43.3442496628781</v>
      </c>
    </row>
    <row r="23" s="84" customFormat="1" ht="27" customHeight="1" spans="1:15">
      <c r="A23" s="61" t="s">
        <v>157</v>
      </c>
      <c r="B23" s="59">
        <v>2800</v>
      </c>
      <c r="C23" s="59">
        <v>7849</v>
      </c>
      <c r="D23" s="81">
        <f t="shared" si="7"/>
        <v>280.321428571429</v>
      </c>
      <c r="E23" s="240">
        <v>187.088514996342</v>
      </c>
      <c r="F23" s="59">
        <v>10089</v>
      </c>
      <c r="G23" s="69">
        <f t="shared" si="2"/>
        <v>-2240</v>
      </c>
      <c r="H23" s="246">
        <f t="shared" si="3"/>
        <v>-22.2023986519972</v>
      </c>
      <c r="J23" s="84">
        <v>6494</v>
      </c>
      <c r="K23" s="246">
        <f t="shared" si="4"/>
        <v>20.8654142285186</v>
      </c>
      <c r="M23" s="59">
        <v>2734</v>
      </c>
      <c r="N23" s="59">
        <v>7849</v>
      </c>
      <c r="O23" s="69">
        <f t="shared" si="5"/>
        <v>187.088514996342</v>
      </c>
    </row>
    <row r="24" s="84" customFormat="1" ht="27" customHeight="1" spans="1:15">
      <c r="A24" s="61" t="s">
        <v>158</v>
      </c>
      <c r="B24" s="59">
        <v>2500</v>
      </c>
      <c r="C24" s="59">
        <v>848</v>
      </c>
      <c r="D24" s="81">
        <f t="shared" si="7"/>
        <v>33.92</v>
      </c>
      <c r="E24" s="240">
        <v>-65.7650383528462</v>
      </c>
      <c r="F24" s="59">
        <v>738</v>
      </c>
      <c r="G24" s="69">
        <f t="shared" si="2"/>
        <v>110</v>
      </c>
      <c r="H24" s="246">
        <f t="shared" si="3"/>
        <v>14.9051490514905</v>
      </c>
      <c r="J24" s="84">
        <v>1103</v>
      </c>
      <c r="K24" s="246">
        <f t="shared" si="4"/>
        <v>-23.1187669990934</v>
      </c>
      <c r="M24" s="59">
        <v>2477</v>
      </c>
      <c r="N24" s="59">
        <v>848</v>
      </c>
      <c r="O24" s="69">
        <f t="shared" si="5"/>
        <v>-65.7650383528462</v>
      </c>
    </row>
    <row r="25" s="84" customFormat="1" ht="27" customHeight="1" spans="1:15">
      <c r="A25" s="61" t="s">
        <v>159</v>
      </c>
      <c r="B25" s="59">
        <v>7500</v>
      </c>
      <c r="C25" s="59">
        <v>42466</v>
      </c>
      <c r="D25" s="81">
        <f t="shared" si="7"/>
        <v>566.213333333333</v>
      </c>
      <c r="E25" s="240">
        <v>485.81873361843</v>
      </c>
      <c r="F25" s="59">
        <v>2966</v>
      </c>
      <c r="G25" s="69">
        <f t="shared" si="2"/>
        <v>39500</v>
      </c>
      <c r="H25" s="246">
        <f t="shared" si="3"/>
        <v>1331.75994605529</v>
      </c>
      <c r="J25" s="84">
        <v>2925</v>
      </c>
      <c r="K25" s="246">
        <f t="shared" si="4"/>
        <v>1351.82905982906</v>
      </c>
      <c r="M25" s="59">
        <v>7249</v>
      </c>
      <c r="N25" s="59">
        <v>42466</v>
      </c>
      <c r="O25" s="69">
        <f t="shared" si="5"/>
        <v>485.81873361843</v>
      </c>
    </row>
    <row r="26" s="84" customFormat="1" ht="27" customHeight="1" spans="1:15">
      <c r="A26" s="61" t="s">
        <v>160</v>
      </c>
      <c r="B26" s="59">
        <v>22674</v>
      </c>
      <c r="C26" s="59">
        <v>10473</v>
      </c>
      <c r="D26" s="81">
        <f t="shared" si="7"/>
        <v>46.1894681132575</v>
      </c>
      <c r="E26" s="240">
        <v>-54.5126824183461</v>
      </c>
      <c r="F26" s="59"/>
      <c r="G26" s="69">
        <f t="shared" si="2"/>
        <v>10473</v>
      </c>
      <c r="H26" s="246" t="e">
        <f>G26/F26</f>
        <v>#DIV/0!</v>
      </c>
      <c r="J26" s="84">
        <v>20475</v>
      </c>
      <c r="K26" s="246">
        <f t="shared" si="4"/>
        <v>-48.8498168498169</v>
      </c>
      <c r="M26" s="59">
        <v>23024</v>
      </c>
      <c r="N26" s="59">
        <v>10473</v>
      </c>
      <c r="O26" s="69">
        <f t="shared" si="5"/>
        <v>-54.5126824183461</v>
      </c>
    </row>
    <row r="27" s="87" customFormat="1" ht="27" customHeight="1" spans="1:15">
      <c r="A27" s="61" t="s">
        <v>161</v>
      </c>
      <c r="B27" s="63"/>
      <c r="C27" s="59"/>
      <c r="D27" s="81"/>
      <c r="E27" s="81"/>
      <c r="F27" s="59"/>
      <c r="G27" s="69">
        <f t="shared" si="2"/>
        <v>0</v>
      </c>
      <c r="H27" s="246" t="e">
        <f>G27/F27</f>
        <v>#DIV/0!</v>
      </c>
      <c r="K27" s="69" t="e">
        <f>(B27-J27)/J27*100</f>
        <v>#DIV/0!</v>
      </c>
      <c r="M27" s="59"/>
      <c r="N27" s="59"/>
      <c r="O27" s="69" t="e">
        <f t="shared" si="5"/>
        <v>#DIV/0!</v>
      </c>
    </row>
  </sheetData>
  <mergeCells count="1">
    <mergeCell ref="A2:E2"/>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2"/>
  <sheetViews>
    <sheetView workbookViewId="0">
      <selection activeCell="A2" sqref="A2:D2"/>
    </sheetView>
  </sheetViews>
  <sheetFormatPr defaultColWidth="9" defaultRowHeight="13.2" outlineLevelCol="3"/>
  <cols>
    <col min="1" max="1" width="35.3796296296296" style="62" customWidth="1"/>
    <col min="2" max="3" width="13" style="62" customWidth="1"/>
    <col min="4" max="4" width="14.6296296296296" style="62" customWidth="1"/>
    <col min="5" max="5" width="9" style="62"/>
    <col min="6" max="6" width="9.25" style="62"/>
    <col min="7" max="16384" width="9" style="62"/>
  </cols>
  <sheetData>
    <row r="1" ht="17.4" spans="1:1">
      <c r="A1" s="7" t="s">
        <v>1994</v>
      </c>
    </row>
    <row r="2" s="62" customFormat="1" ht="26.25" customHeight="1" spans="1:4">
      <c r="A2" s="77" t="s">
        <v>1995</v>
      </c>
      <c r="B2" s="77"/>
      <c r="C2" s="77"/>
      <c r="D2" s="77"/>
    </row>
    <row r="3" s="62" customFormat="1" ht="21.75" customHeight="1" spans="1:4">
      <c r="A3" s="78" t="s">
        <v>2</v>
      </c>
      <c r="B3" s="78"/>
      <c r="C3" s="78"/>
      <c r="D3" s="78"/>
    </row>
    <row r="4" s="62" customFormat="1" ht="41" customHeight="1" spans="1:4">
      <c r="A4" s="79" t="s">
        <v>1996</v>
      </c>
      <c r="B4" s="79" t="s">
        <v>1997</v>
      </c>
      <c r="C4" s="79" t="s">
        <v>1998</v>
      </c>
      <c r="D4" s="79" t="s">
        <v>1999</v>
      </c>
    </row>
    <row r="5" s="62" customFormat="1" ht="24" customHeight="1" spans="1:4">
      <c r="A5" s="54" t="s">
        <v>2000</v>
      </c>
      <c r="B5" s="80">
        <f>B6+B7+B10+B13+B21+B26+B29+B28+B32+B34</f>
        <v>34839</v>
      </c>
      <c r="C5" s="80">
        <f>C6+C7+C10+C13+C21+C26+C29+C28+C32+C34</f>
        <v>96073</v>
      </c>
      <c r="D5" s="81">
        <f>C5/B5*100</f>
        <v>275.762794569305</v>
      </c>
    </row>
    <row r="6" s="62" customFormat="1" ht="22" customHeight="1" spans="1:4">
      <c r="A6" s="59" t="s">
        <v>2001</v>
      </c>
      <c r="B6" s="82"/>
      <c r="C6" s="82"/>
      <c r="D6" s="81"/>
    </row>
    <row r="7" s="62" customFormat="1" ht="22" customHeight="1" spans="1:4">
      <c r="A7" s="59" t="s">
        <v>2002</v>
      </c>
      <c r="B7" s="80">
        <f>B8</f>
        <v>48</v>
      </c>
      <c r="C7" s="80">
        <f>C8</f>
        <v>0</v>
      </c>
      <c r="D7" s="81"/>
    </row>
    <row r="8" s="62" customFormat="1" ht="22" customHeight="1" spans="1:4">
      <c r="A8" s="59" t="s">
        <v>2003</v>
      </c>
      <c r="B8" s="80">
        <v>48</v>
      </c>
      <c r="C8" s="80"/>
      <c r="D8" s="81"/>
    </row>
    <row r="9" s="62" customFormat="1" ht="22" customHeight="1" spans="1:4">
      <c r="A9" s="59" t="s">
        <v>2004</v>
      </c>
      <c r="B9" s="80"/>
      <c r="C9" s="80"/>
      <c r="D9" s="81"/>
    </row>
    <row r="10" s="62" customFormat="1" ht="22" customHeight="1" spans="1:4">
      <c r="A10" s="59" t="s">
        <v>2005</v>
      </c>
      <c r="B10" s="80">
        <v>3</v>
      </c>
      <c r="C10" s="80">
        <f>SUM(C11:C12)</f>
        <v>0</v>
      </c>
      <c r="D10" s="81"/>
    </row>
    <row r="11" s="62" customFormat="1" ht="22" customHeight="1" spans="1:4">
      <c r="A11" s="59" t="s">
        <v>2006</v>
      </c>
      <c r="B11" s="80">
        <v>3</v>
      </c>
      <c r="C11" s="80"/>
      <c r="D11" s="81"/>
    </row>
    <row r="12" s="62" customFormat="1" ht="22" customHeight="1" spans="1:4">
      <c r="A12" s="59" t="s">
        <v>2007</v>
      </c>
      <c r="B12" s="80"/>
      <c r="C12" s="80"/>
      <c r="D12" s="81"/>
    </row>
    <row r="13" s="62" customFormat="1" ht="22" customHeight="1" spans="1:4">
      <c r="A13" s="59" t="s">
        <v>2008</v>
      </c>
      <c r="B13" s="80">
        <f>SUM(B14:B20)</f>
        <v>19439</v>
      </c>
      <c r="C13" s="80">
        <f>SUM(C14:C20)</f>
        <v>85550</v>
      </c>
      <c r="D13" s="81">
        <f>C13/B13*100</f>
        <v>440.09465507485</v>
      </c>
    </row>
    <row r="14" s="62" customFormat="1" ht="22" customHeight="1" spans="1:4">
      <c r="A14" s="59" t="s">
        <v>2009</v>
      </c>
      <c r="B14" s="80"/>
      <c r="C14" s="80"/>
      <c r="D14" s="81"/>
    </row>
    <row r="15" s="62" customFormat="1" ht="22" customHeight="1" spans="1:4">
      <c r="A15" s="59" t="s">
        <v>2010</v>
      </c>
      <c r="B15" s="80">
        <v>19439</v>
      </c>
      <c r="C15" s="80">
        <v>85364</v>
      </c>
      <c r="D15" s="81">
        <f>C15/B15*100</f>
        <v>439.137815731262</v>
      </c>
    </row>
    <row r="16" s="62" customFormat="1" ht="22" customHeight="1" spans="1:4">
      <c r="A16" s="59" t="s">
        <v>2011</v>
      </c>
      <c r="B16" s="80"/>
      <c r="C16" s="80"/>
      <c r="D16" s="81"/>
    </row>
    <row r="17" s="62" customFormat="1" ht="22" customHeight="1" spans="1:4">
      <c r="A17" s="59" t="s">
        <v>2012</v>
      </c>
      <c r="B17" s="80"/>
      <c r="C17" s="80"/>
      <c r="D17" s="81"/>
    </row>
    <row r="18" s="62" customFormat="1" ht="22" customHeight="1" spans="1:4">
      <c r="A18" s="59" t="s">
        <v>2013</v>
      </c>
      <c r="B18" s="80"/>
      <c r="C18" s="80">
        <v>186</v>
      </c>
      <c r="D18" s="81"/>
    </row>
    <row r="19" s="62" customFormat="1" ht="22" customHeight="1" spans="1:4">
      <c r="A19" s="59" t="s">
        <v>2014</v>
      </c>
      <c r="B19" s="80"/>
      <c r="C19" s="80"/>
      <c r="D19" s="81"/>
    </row>
    <row r="20" s="62" customFormat="1" ht="22" customHeight="1" spans="1:4">
      <c r="A20" s="59" t="s">
        <v>2015</v>
      </c>
      <c r="B20" s="80"/>
      <c r="C20" s="80"/>
      <c r="D20" s="81"/>
    </row>
    <row r="21" s="62" customFormat="1" ht="22" customHeight="1" spans="1:4">
      <c r="A21" s="59" t="s">
        <v>2016</v>
      </c>
      <c r="B21" s="80">
        <f>SUM(B23:B25)</f>
        <v>44</v>
      </c>
      <c r="C21" s="80">
        <v>3</v>
      </c>
      <c r="D21" s="81"/>
    </row>
    <row r="22" s="62" customFormat="1" ht="22" customHeight="1" spans="1:4">
      <c r="A22" s="59" t="s">
        <v>2006</v>
      </c>
      <c r="B22" s="80"/>
      <c r="C22" s="80">
        <v>3</v>
      </c>
      <c r="D22" s="81"/>
    </row>
    <row r="23" s="62" customFormat="1" ht="22" customHeight="1" spans="1:4">
      <c r="A23" s="59" t="s">
        <v>2017</v>
      </c>
      <c r="B23" s="80"/>
      <c r="C23" s="80"/>
      <c r="D23" s="81"/>
    </row>
    <row r="24" s="62" customFormat="1" ht="22" customHeight="1" spans="1:4">
      <c r="A24" s="59" t="s">
        <v>2018</v>
      </c>
      <c r="B24" s="80"/>
      <c r="C24" s="80"/>
      <c r="D24" s="81"/>
    </row>
    <row r="25" s="62" customFormat="1" ht="22" customHeight="1" spans="1:4">
      <c r="A25" s="59" t="s">
        <v>2019</v>
      </c>
      <c r="B25" s="80">
        <v>44</v>
      </c>
      <c r="C25" s="80"/>
      <c r="D25" s="81"/>
    </row>
    <row r="26" s="62" customFormat="1" ht="22" customHeight="1" spans="1:4">
      <c r="A26" s="59" t="s">
        <v>2020</v>
      </c>
      <c r="B26" s="80">
        <f>B27</f>
        <v>0</v>
      </c>
      <c r="C26" s="80">
        <f>C27</f>
        <v>0</v>
      </c>
      <c r="D26" s="81"/>
    </row>
    <row r="27" s="62" customFormat="1" ht="22" customHeight="1" spans="1:4">
      <c r="A27" s="59" t="s">
        <v>2021</v>
      </c>
      <c r="B27" s="80"/>
      <c r="C27" s="80"/>
      <c r="D27" s="81"/>
    </row>
    <row r="28" s="62" customFormat="1" ht="22" customHeight="1" spans="1:4">
      <c r="A28" s="59" t="s">
        <v>2022</v>
      </c>
      <c r="B28" s="80"/>
      <c r="C28" s="80"/>
      <c r="D28" s="81"/>
    </row>
    <row r="29" s="62" customFormat="1" ht="22" customHeight="1" spans="1:4">
      <c r="A29" s="59" t="s">
        <v>2023</v>
      </c>
      <c r="B29" s="80">
        <f>SUM(B30:B31)</f>
        <v>10740</v>
      </c>
      <c r="C29" s="80">
        <f>C30+C31</f>
        <v>5784</v>
      </c>
      <c r="D29" s="81">
        <f t="shared" ref="D29:D33" si="0">C29/B29*100</f>
        <v>53.854748603352</v>
      </c>
    </row>
    <row r="30" s="62" customFormat="1" ht="22" customHeight="1" spans="1:4">
      <c r="A30" s="82" t="s">
        <v>2024</v>
      </c>
      <c r="B30" s="80">
        <v>10371</v>
      </c>
      <c r="C30" s="80">
        <v>5394</v>
      </c>
      <c r="D30" s="81"/>
    </row>
    <row r="31" s="62" customFormat="1" ht="22" customHeight="1" spans="1:4">
      <c r="A31" s="59" t="s">
        <v>2025</v>
      </c>
      <c r="B31" s="80">
        <v>369</v>
      </c>
      <c r="C31" s="80">
        <v>390</v>
      </c>
      <c r="D31" s="81">
        <f t="shared" si="0"/>
        <v>105.691056910569</v>
      </c>
    </row>
    <row r="32" s="62" customFormat="1" ht="18" customHeight="1" spans="1:4">
      <c r="A32" s="59" t="s">
        <v>2026</v>
      </c>
      <c r="B32" s="59">
        <f>B33</f>
        <v>4542</v>
      </c>
      <c r="C32" s="59">
        <f>C33</f>
        <v>4736</v>
      </c>
      <c r="D32" s="81">
        <f t="shared" si="0"/>
        <v>104.271246147072</v>
      </c>
    </row>
    <row r="33" s="62" customFormat="1" ht="18" customHeight="1" spans="1:4">
      <c r="A33" s="59" t="s">
        <v>2027</v>
      </c>
      <c r="B33" s="59">
        <v>4542</v>
      </c>
      <c r="C33" s="59">
        <v>4736</v>
      </c>
      <c r="D33" s="81">
        <f t="shared" si="0"/>
        <v>104.271246147072</v>
      </c>
    </row>
    <row r="34" s="62" customFormat="1" ht="18" customHeight="1" spans="1:4">
      <c r="A34" s="59" t="s">
        <v>2028</v>
      </c>
      <c r="B34" s="59">
        <v>23</v>
      </c>
      <c r="C34" s="83"/>
      <c r="D34" s="83"/>
    </row>
    <row r="35" s="62" customFormat="1" spans="1:4">
      <c r="A35" s="84"/>
      <c r="B35" s="84"/>
      <c r="C35" s="84"/>
      <c r="D35" s="85"/>
    </row>
    <row r="36" s="62" customFormat="1" spans="1:4">
      <c r="A36" s="84"/>
      <c r="B36" s="84"/>
      <c r="C36" s="84"/>
      <c r="D36" s="85"/>
    </row>
    <row r="37" s="62" customFormat="1" spans="1:4">
      <c r="A37" s="84"/>
      <c r="B37" s="84"/>
      <c r="C37" s="84"/>
      <c r="D37" s="85"/>
    </row>
    <row r="38" s="62" customFormat="1" spans="1:4">
      <c r="A38" s="84"/>
      <c r="B38" s="84"/>
      <c r="C38" s="84"/>
      <c r="D38" s="85"/>
    </row>
    <row r="39" s="62" customFormat="1" spans="1:4">
      <c r="A39" s="84"/>
      <c r="B39" s="84"/>
      <c r="C39" s="84"/>
      <c r="D39" s="85"/>
    </row>
    <row r="40" s="62" customFormat="1" spans="1:4">
      <c r="A40" s="84"/>
      <c r="B40" s="84"/>
      <c r="C40" s="84"/>
      <c r="D40" s="85"/>
    </row>
    <row r="41" s="62" customFormat="1" spans="1:4">
      <c r="A41" s="84"/>
      <c r="B41" s="84"/>
      <c r="C41" s="84"/>
      <c r="D41" s="85"/>
    </row>
    <row r="42" s="62" customFormat="1" spans="1:4">
      <c r="A42" s="84"/>
      <c r="B42" s="84"/>
      <c r="C42" s="84"/>
      <c r="D42" s="85"/>
    </row>
    <row r="43" s="62" customFormat="1" spans="1:4">
      <c r="A43" s="84"/>
      <c r="B43" s="84"/>
      <c r="C43" s="84"/>
      <c r="D43" s="85"/>
    </row>
    <row r="44" s="62" customFormat="1" spans="1:4">
      <c r="A44" s="84"/>
      <c r="B44" s="84"/>
      <c r="C44" s="84"/>
      <c r="D44" s="85"/>
    </row>
    <row r="45" s="62" customFormat="1" spans="1:4">
      <c r="A45" s="84"/>
      <c r="B45" s="84"/>
      <c r="C45" s="84"/>
      <c r="D45" s="85"/>
    </row>
    <row r="46" s="62" customFormat="1" spans="1:4">
      <c r="A46" s="84"/>
      <c r="B46" s="84"/>
      <c r="C46" s="84"/>
      <c r="D46" s="85"/>
    </row>
    <row r="47" s="62" customFormat="1" spans="1:4">
      <c r="A47" s="84"/>
      <c r="B47" s="84"/>
      <c r="C47" s="84"/>
      <c r="D47" s="85"/>
    </row>
    <row r="48" s="62" customFormat="1" spans="1:4">
      <c r="A48" s="84"/>
      <c r="B48" s="84"/>
      <c r="C48" s="84"/>
      <c r="D48" s="85"/>
    </row>
    <row r="49" s="62" customFormat="1" spans="1:4">
      <c r="A49" s="84"/>
      <c r="B49" s="84"/>
      <c r="C49" s="84"/>
      <c r="D49" s="84"/>
    </row>
    <row r="50" s="62" customFormat="1" spans="1:4">
      <c r="A50" s="84"/>
      <c r="B50" s="84"/>
      <c r="C50" s="84"/>
      <c r="D50" s="84"/>
    </row>
    <row r="51" s="62" customFormat="1" spans="1:4">
      <c r="A51" s="84"/>
      <c r="B51" s="84"/>
      <c r="C51" s="84"/>
      <c r="D51" s="84"/>
    </row>
    <row r="52" s="62" customFormat="1" spans="1:4">
      <c r="A52" s="84"/>
      <c r="B52" s="84"/>
      <c r="C52" s="84"/>
      <c r="D52" s="84"/>
    </row>
    <row r="53" s="62" customFormat="1" spans="1:4">
      <c r="A53" s="84"/>
      <c r="B53" s="84"/>
      <c r="C53" s="84"/>
      <c r="D53" s="84"/>
    </row>
    <row r="54" s="62" customFormat="1" spans="1:4">
      <c r="A54" s="84"/>
      <c r="B54" s="84"/>
      <c r="C54" s="84"/>
      <c r="D54" s="84"/>
    </row>
    <row r="55" s="62" customFormat="1" spans="1:4">
      <c r="A55" s="84"/>
      <c r="B55" s="84"/>
      <c r="C55" s="84"/>
      <c r="D55" s="84"/>
    </row>
    <row r="56" s="62" customFormat="1" spans="1:4">
      <c r="A56" s="84"/>
      <c r="B56" s="84"/>
      <c r="C56" s="84"/>
      <c r="D56" s="84"/>
    </row>
    <row r="57" s="62" customFormat="1" spans="1:4">
      <c r="A57" s="84"/>
      <c r="B57" s="84"/>
      <c r="C57" s="84"/>
      <c r="D57" s="84"/>
    </row>
    <row r="58" s="62" customFormat="1" spans="1:4">
      <c r="A58" s="84"/>
      <c r="B58" s="84"/>
      <c r="C58" s="84"/>
      <c r="D58" s="84"/>
    </row>
    <row r="59" s="62" customFormat="1" spans="1:4">
      <c r="A59" s="84"/>
      <c r="B59" s="84"/>
      <c r="C59" s="84"/>
      <c r="D59" s="84"/>
    </row>
    <row r="60" s="62" customFormat="1" spans="1:4">
      <c r="A60" s="84"/>
      <c r="B60" s="84"/>
      <c r="C60" s="84"/>
      <c r="D60" s="84"/>
    </row>
    <row r="61" s="62" customFormat="1" spans="1:4">
      <c r="A61" s="84"/>
      <c r="B61" s="84"/>
      <c r="C61" s="84"/>
      <c r="D61" s="84"/>
    </row>
    <row r="62" s="62" customFormat="1" spans="1:4">
      <c r="A62" s="84"/>
      <c r="B62" s="84"/>
      <c r="C62" s="84"/>
      <c r="D62" s="84"/>
    </row>
  </sheetData>
  <mergeCells count="2">
    <mergeCell ref="A2:D2"/>
    <mergeCell ref="A3:D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2" sqref="A2:D2"/>
    </sheetView>
  </sheetViews>
  <sheetFormatPr defaultColWidth="9" defaultRowHeight="15.6" outlineLevelCol="3"/>
  <cols>
    <col min="1" max="1" width="30.6296296296296" style="69" customWidth="1"/>
    <col min="2" max="2" width="8.5" style="69" customWidth="1"/>
    <col min="3" max="3" width="30.6296296296296" style="69" customWidth="1"/>
    <col min="4" max="4" width="9.5" style="69" customWidth="1"/>
    <col min="5" max="16384" width="9" style="69"/>
  </cols>
  <sheetData>
    <row r="1" ht="17.4" spans="1:1">
      <c r="A1" s="7" t="s">
        <v>2029</v>
      </c>
    </row>
    <row r="2" s="69" customFormat="1" ht="20.4" spans="1:4">
      <c r="A2" s="70" t="s">
        <v>2030</v>
      </c>
      <c r="B2" s="71"/>
      <c r="C2" s="70"/>
      <c r="D2" s="71"/>
    </row>
    <row r="3" s="69" customFormat="1" spans="1:4">
      <c r="A3" s="72" t="s">
        <v>2</v>
      </c>
      <c r="B3" s="72"/>
      <c r="C3" s="72"/>
      <c r="D3" s="72"/>
    </row>
    <row r="4" s="69" customFormat="1" ht="36" customHeight="1" spans="1:4">
      <c r="A4" s="73" t="s">
        <v>5</v>
      </c>
      <c r="B4" s="73" t="s">
        <v>6</v>
      </c>
      <c r="C4" s="73" t="s">
        <v>5</v>
      </c>
      <c r="D4" s="73" t="s">
        <v>6</v>
      </c>
    </row>
    <row r="5" s="69" customFormat="1" ht="36" customHeight="1" spans="1:4">
      <c r="A5" s="74" t="s">
        <v>246</v>
      </c>
      <c r="B5" s="75"/>
      <c r="C5" s="74" t="s">
        <v>247</v>
      </c>
      <c r="D5" s="75">
        <v>4993</v>
      </c>
    </row>
    <row r="6" s="69" customFormat="1" ht="36" customHeight="1" spans="1:4">
      <c r="A6" s="74" t="s">
        <v>248</v>
      </c>
      <c r="B6" s="75">
        <v>575</v>
      </c>
      <c r="C6" s="74" t="s">
        <v>249</v>
      </c>
      <c r="D6" s="75"/>
    </row>
    <row r="7" s="69" customFormat="1" ht="36" customHeight="1" spans="1:4">
      <c r="A7" s="74" t="s">
        <v>250</v>
      </c>
      <c r="B7" s="75"/>
      <c r="C7" s="74" t="s">
        <v>251</v>
      </c>
      <c r="D7" s="75"/>
    </row>
    <row r="8" s="69" customFormat="1" ht="36" customHeight="1" spans="1:4">
      <c r="A8" s="74" t="s">
        <v>252</v>
      </c>
      <c r="B8" s="75">
        <v>4418</v>
      </c>
      <c r="C8" s="74" t="s">
        <v>253</v>
      </c>
      <c r="D8" s="75"/>
    </row>
    <row r="9" s="69" customFormat="1" ht="36" customHeight="1" spans="1:4">
      <c r="A9" s="74" t="s">
        <v>254</v>
      </c>
      <c r="B9" s="75"/>
      <c r="C9" s="74" t="s">
        <v>255</v>
      </c>
      <c r="D9" s="75"/>
    </row>
    <row r="10" s="69" customFormat="1" ht="36" customHeight="1" spans="1:4">
      <c r="A10" s="74" t="s">
        <v>256</v>
      </c>
      <c r="B10" s="75"/>
      <c r="C10" s="74" t="s">
        <v>257</v>
      </c>
      <c r="D10" s="75"/>
    </row>
    <row r="11" s="69" customFormat="1" ht="36" customHeight="1" spans="1:4">
      <c r="A11" s="74"/>
      <c r="B11" s="76"/>
      <c r="C11" s="74" t="s">
        <v>258</v>
      </c>
      <c r="D11" s="75"/>
    </row>
    <row r="12" s="69" customFormat="1" ht="36" customHeight="1" spans="1:4">
      <c r="A12" s="73" t="s">
        <v>259</v>
      </c>
      <c r="B12" s="75">
        <f>SUM(B5:B10)</f>
        <v>4993</v>
      </c>
      <c r="C12" s="73" t="s">
        <v>260</v>
      </c>
      <c r="D12" s="75">
        <f>SUM(D5:D11)</f>
        <v>4993</v>
      </c>
    </row>
  </sheetData>
  <mergeCells count="2">
    <mergeCell ref="A2:D2"/>
    <mergeCell ref="A3:D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A2" sqref="A2:D2"/>
    </sheetView>
  </sheetViews>
  <sheetFormatPr defaultColWidth="9" defaultRowHeight="14.4" outlineLevelCol="3"/>
  <cols>
    <col min="1" max="1" width="25.8796296296296" style="48" customWidth="1"/>
    <col min="2" max="2" width="10.25" style="48" customWidth="1"/>
    <col min="3" max="3" width="30.5" style="48" customWidth="1"/>
    <col min="4" max="4" width="11.1296296296296" style="48" customWidth="1"/>
    <col min="5" max="5" width="9" style="48"/>
    <col min="6" max="6" width="10.3796296296296" style="48"/>
    <col min="7" max="16384" width="9" style="48"/>
  </cols>
  <sheetData>
    <row r="1" ht="17.4" spans="1:1">
      <c r="A1" s="7" t="s">
        <v>2031</v>
      </c>
    </row>
    <row r="2" s="48" customFormat="1" ht="33" customHeight="1" spans="1:4">
      <c r="A2" s="50" t="s">
        <v>2032</v>
      </c>
      <c r="B2" s="50"/>
      <c r="C2" s="50"/>
      <c r="D2" s="50"/>
    </row>
    <row r="3" s="48" customFormat="1" ht="25" customHeight="1" spans="1:4">
      <c r="A3" s="49"/>
      <c r="B3" s="49"/>
      <c r="C3" s="49"/>
      <c r="D3" s="68" t="s">
        <v>2</v>
      </c>
    </row>
    <row r="4" s="48" customFormat="1" ht="57" customHeight="1" spans="1:4">
      <c r="A4" s="54" t="s">
        <v>5</v>
      </c>
      <c r="B4" s="54" t="s">
        <v>331</v>
      </c>
      <c r="C4" s="54" t="s">
        <v>5</v>
      </c>
      <c r="D4" s="54" t="s">
        <v>331</v>
      </c>
    </row>
    <row r="5" s="48" customFormat="1" ht="59" customHeight="1" spans="1:4">
      <c r="A5" s="54" t="s">
        <v>264</v>
      </c>
      <c r="B5" s="59">
        <f>SUM(B6:B9)</f>
        <v>64291</v>
      </c>
      <c r="C5" s="54" t="s">
        <v>265</v>
      </c>
      <c r="D5" s="59">
        <f>SUM(D6:D9)</f>
        <v>64291</v>
      </c>
    </row>
    <row r="6" s="48" customFormat="1" ht="59" customHeight="1" spans="1:4">
      <c r="A6" s="59" t="s">
        <v>266</v>
      </c>
      <c r="B6" s="59">
        <v>31482</v>
      </c>
      <c r="C6" s="59" t="s">
        <v>267</v>
      </c>
      <c r="D6" s="59">
        <v>28330</v>
      </c>
    </row>
    <row r="7" s="48" customFormat="1" ht="59" customHeight="1" spans="1:4">
      <c r="A7" s="59" t="s">
        <v>268</v>
      </c>
      <c r="B7" s="59"/>
      <c r="C7" s="59" t="s">
        <v>269</v>
      </c>
      <c r="D7" s="59"/>
    </row>
    <row r="8" s="48" customFormat="1" ht="59" customHeight="1" spans="1:4">
      <c r="A8" s="59" t="s">
        <v>270</v>
      </c>
      <c r="B8" s="59"/>
      <c r="C8" s="59" t="s">
        <v>271</v>
      </c>
      <c r="D8" s="59"/>
    </row>
    <row r="9" s="48" customFormat="1" ht="59" customHeight="1" spans="1:4">
      <c r="A9" s="59" t="s">
        <v>272</v>
      </c>
      <c r="B9" s="59">
        <v>32809</v>
      </c>
      <c r="C9" s="59" t="s">
        <v>273</v>
      </c>
      <c r="D9" s="59">
        <f>B5-D6-D7-D8</f>
        <v>35961</v>
      </c>
    </row>
  </sheetData>
  <mergeCells count="1">
    <mergeCell ref="A2:D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A2" sqref="A2:D2"/>
    </sheetView>
  </sheetViews>
  <sheetFormatPr defaultColWidth="9" defaultRowHeight="14.4" outlineLevelCol="3"/>
  <cols>
    <col min="1" max="1" width="34.1296296296296" style="48" customWidth="1"/>
    <col min="2" max="4" width="14.25" style="48" customWidth="1"/>
    <col min="5" max="5" width="12.6296296296296" style="48"/>
    <col min="6" max="6" width="10.3796296296296" style="48"/>
    <col min="7" max="254" width="9" style="48"/>
    <col min="255" max="16384" width="9" style="62"/>
  </cols>
  <sheetData>
    <row r="1" ht="17.4" spans="1:1">
      <c r="A1" s="7" t="s">
        <v>2033</v>
      </c>
    </row>
    <row r="2" s="48" customFormat="1" ht="39" customHeight="1" spans="1:4">
      <c r="A2" s="50" t="s">
        <v>2034</v>
      </c>
      <c r="B2" s="50"/>
      <c r="C2" s="50"/>
      <c r="D2" s="50"/>
    </row>
    <row r="3" s="48" customFormat="1" ht="18" customHeight="1" spans="1:4">
      <c r="A3" s="51"/>
      <c r="B3" s="51"/>
      <c r="C3" s="52"/>
      <c r="D3" s="53" t="s">
        <v>130</v>
      </c>
    </row>
    <row r="4" s="48" customFormat="1" ht="30" customHeight="1" spans="1:4">
      <c r="A4" s="54" t="s">
        <v>5</v>
      </c>
      <c r="B4" s="55" t="s">
        <v>133</v>
      </c>
      <c r="C4" s="56" t="s">
        <v>2035</v>
      </c>
      <c r="D4" s="57" t="s">
        <v>2036</v>
      </c>
    </row>
    <row r="5" s="48" customFormat="1" ht="25" customHeight="1" spans="1:4">
      <c r="A5" s="58" t="s">
        <v>278</v>
      </c>
      <c r="B5" s="59">
        <f>B6+B10+B14+B17+B20+B23+B26+B27+B28</f>
        <v>30461</v>
      </c>
      <c r="C5" s="59">
        <f>C6+C10+C14+C17+C20+C23+C26+C27+C28</f>
        <v>31482</v>
      </c>
      <c r="D5" s="60">
        <f>C5/B5*100</f>
        <v>103.351826926234</v>
      </c>
    </row>
    <row r="6" s="48" customFormat="1" ht="25" customHeight="1" spans="1:4">
      <c r="A6" s="61" t="s">
        <v>279</v>
      </c>
      <c r="B6" s="59"/>
      <c r="C6" s="59"/>
      <c r="D6" s="60"/>
    </row>
    <row r="7" s="48" customFormat="1" ht="25" customHeight="1" spans="1:4">
      <c r="A7" s="61" t="s">
        <v>280</v>
      </c>
      <c r="B7" s="59"/>
      <c r="C7" s="59"/>
      <c r="D7" s="60"/>
    </row>
    <row r="8" s="48" customFormat="1" ht="25" customHeight="1" spans="1:4">
      <c r="A8" s="61" t="s">
        <v>281</v>
      </c>
      <c r="B8" s="59"/>
      <c r="C8" s="59"/>
      <c r="D8" s="60"/>
    </row>
    <row r="9" s="48" customFormat="1" ht="25" customHeight="1" spans="1:4">
      <c r="A9" s="61" t="s">
        <v>282</v>
      </c>
      <c r="B9" s="59"/>
      <c r="C9" s="59"/>
      <c r="D9" s="60"/>
    </row>
    <row r="10" s="48" customFormat="1" ht="25" customHeight="1" spans="1:4">
      <c r="A10" s="61" t="s">
        <v>283</v>
      </c>
      <c r="B10" s="59">
        <f>B11+B12+B13</f>
        <v>22587</v>
      </c>
      <c r="C10" s="59">
        <f>C11+C12+C13</f>
        <v>23026</v>
      </c>
      <c r="D10" s="60">
        <f t="shared" ref="D10:D13" si="0">C10/B10*100</f>
        <v>101.943595873733</v>
      </c>
    </row>
    <row r="11" s="48" customFormat="1" ht="25" customHeight="1" spans="1:4">
      <c r="A11" s="61" t="s">
        <v>280</v>
      </c>
      <c r="B11" s="59">
        <v>13363</v>
      </c>
      <c r="C11" s="59">
        <v>14120</v>
      </c>
      <c r="D11" s="60">
        <f t="shared" si="0"/>
        <v>105.664895607274</v>
      </c>
    </row>
    <row r="12" s="48" customFormat="1" ht="25" customHeight="1" spans="1:4">
      <c r="A12" s="61" t="s">
        <v>281</v>
      </c>
      <c r="B12" s="59">
        <v>3030</v>
      </c>
      <c r="C12" s="59">
        <v>8075</v>
      </c>
      <c r="D12" s="60">
        <f t="shared" si="0"/>
        <v>266.501650165016</v>
      </c>
    </row>
    <row r="13" s="48" customFormat="1" ht="25" customHeight="1" spans="1:4">
      <c r="A13" s="61" t="s">
        <v>282</v>
      </c>
      <c r="B13" s="59">
        <v>6194</v>
      </c>
      <c r="C13" s="59">
        <v>831</v>
      </c>
      <c r="D13" s="60">
        <f t="shared" si="0"/>
        <v>13.4162092347433</v>
      </c>
    </row>
    <row r="14" s="48" customFormat="1" ht="25" customHeight="1" spans="1:4">
      <c r="A14" s="61" t="s">
        <v>284</v>
      </c>
      <c r="B14" s="59"/>
      <c r="C14" s="59"/>
      <c r="D14" s="60"/>
    </row>
    <row r="15" s="48" customFormat="1" ht="25" customHeight="1" spans="1:4">
      <c r="A15" s="61" t="s">
        <v>285</v>
      </c>
      <c r="B15" s="59"/>
      <c r="C15" s="59"/>
      <c r="D15" s="60"/>
    </row>
    <row r="16" s="48" customFormat="1" ht="25" customHeight="1" spans="1:4">
      <c r="A16" s="61" t="s">
        <v>286</v>
      </c>
      <c r="B16" s="59"/>
      <c r="C16" s="59"/>
      <c r="D16" s="60"/>
    </row>
    <row r="17" s="48" customFormat="1" ht="25" customHeight="1" spans="1:4">
      <c r="A17" s="61" t="s">
        <v>287</v>
      </c>
      <c r="B17" s="59"/>
      <c r="C17" s="59"/>
      <c r="D17" s="60"/>
    </row>
    <row r="18" s="48" customFormat="1" ht="25" customHeight="1" spans="1:4">
      <c r="A18" s="61" t="s">
        <v>288</v>
      </c>
      <c r="B18" s="59"/>
      <c r="C18" s="59"/>
      <c r="D18" s="60"/>
    </row>
    <row r="19" s="48" customFormat="1" ht="25" customHeight="1" spans="1:4">
      <c r="A19" s="61" t="s">
        <v>289</v>
      </c>
      <c r="B19" s="59"/>
      <c r="C19" s="59"/>
      <c r="D19" s="60"/>
    </row>
    <row r="20" s="48" customFormat="1" ht="25" customHeight="1" spans="1:4">
      <c r="A20" s="61" t="s">
        <v>290</v>
      </c>
      <c r="B20" s="59"/>
      <c r="C20" s="59"/>
      <c r="D20" s="60"/>
    </row>
    <row r="21" s="48" customFormat="1" ht="25" customHeight="1" spans="1:4">
      <c r="A21" s="61" t="s">
        <v>291</v>
      </c>
      <c r="B21" s="59"/>
      <c r="C21" s="59"/>
      <c r="D21" s="60"/>
    </row>
    <row r="22" s="48" customFormat="1" ht="25" customHeight="1" spans="1:4">
      <c r="A22" s="61" t="s">
        <v>292</v>
      </c>
      <c r="B22" s="59"/>
      <c r="C22" s="59"/>
      <c r="D22" s="60"/>
    </row>
    <row r="23" s="48" customFormat="1" ht="25" customHeight="1" spans="1:4">
      <c r="A23" s="61" t="s">
        <v>293</v>
      </c>
      <c r="B23" s="59"/>
      <c r="C23" s="59"/>
      <c r="D23" s="60"/>
    </row>
    <row r="24" s="48" customFormat="1" ht="25" customHeight="1" spans="1:4">
      <c r="A24" s="61" t="s">
        <v>294</v>
      </c>
      <c r="B24" s="59"/>
      <c r="C24" s="59"/>
      <c r="D24" s="60"/>
    </row>
    <row r="25" s="48" customFormat="1" ht="25" customHeight="1" spans="1:4">
      <c r="A25" s="61" t="s">
        <v>295</v>
      </c>
      <c r="B25" s="63"/>
      <c r="C25" s="64"/>
      <c r="D25" s="60"/>
    </row>
    <row r="26" s="48" customFormat="1" ht="25" customHeight="1" spans="1:4">
      <c r="A26" s="61" t="s">
        <v>296</v>
      </c>
      <c r="B26" s="59"/>
      <c r="C26" s="59"/>
      <c r="D26" s="60"/>
    </row>
    <row r="27" s="48" customFormat="1" ht="25" customHeight="1" spans="1:4">
      <c r="A27" s="61" t="s">
        <v>297</v>
      </c>
      <c r="B27" s="59">
        <v>7874</v>
      </c>
      <c r="C27" s="59">
        <v>8456</v>
      </c>
      <c r="D27" s="60">
        <f>C27/B27*100</f>
        <v>107.39141478283</v>
      </c>
    </row>
    <row r="28" s="48" customFormat="1" ht="25" customHeight="1" spans="1:4">
      <c r="A28" s="59" t="s">
        <v>298</v>
      </c>
      <c r="B28" s="65"/>
      <c r="C28" s="66"/>
      <c r="D28" s="67"/>
    </row>
  </sheetData>
  <mergeCells count="1">
    <mergeCell ref="A2:D2"/>
  </mergeCells>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workbookViewId="0">
      <selection activeCell="A2" sqref="A2:D2"/>
    </sheetView>
  </sheetViews>
  <sheetFormatPr defaultColWidth="9" defaultRowHeight="15.6" outlineLevelCol="3"/>
  <cols>
    <col min="1" max="1" width="34.1296296296296" style="48" customWidth="1"/>
    <col min="2" max="4" width="14.5" style="48" customWidth="1"/>
    <col min="5" max="6" width="12.6296296296296" style="48"/>
    <col min="7" max="254" width="9" style="48"/>
    <col min="255" max="16384" width="9" style="49"/>
  </cols>
  <sheetData>
    <row r="1" ht="17.4" spans="1:1">
      <c r="A1" s="7" t="s">
        <v>2037</v>
      </c>
    </row>
    <row r="2" s="48" customFormat="1" ht="38" customHeight="1" spans="1:4">
      <c r="A2" s="50" t="s">
        <v>2038</v>
      </c>
      <c r="B2" s="50"/>
      <c r="C2" s="50"/>
      <c r="D2" s="50"/>
    </row>
    <row r="3" s="48" customFormat="1" ht="21" customHeight="1" spans="1:4">
      <c r="A3" s="51"/>
      <c r="B3" s="51"/>
      <c r="C3" s="52"/>
      <c r="D3" s="53" t="s">
        <v>130</v>
      </c>
    </row>
    <row r="4" s="48" customFormat="1" ht="38" customHeight="1" spans="1:4">
      <c r="A4" s="54" t="s">
        <v>5</v>
      </c>
      <c r="B4" s="55" t="s">
        <v>2039</v>
      </c>
      <c r="C4" s="56" t="s">
        <v>2040</v>
      </c>
      <c r="D4" s="57" t="s">
        <v>2041</v>
      </c>
    </row>
    <row r="5" s="48" customFormat="1" ht="23" customHeight="1" spans="1:4">
      <c r="A5" s="58" t="s">
        <v>304</v>
      </c>
      <c r="B5" s="59">
        <f>B6+B10+B13+B19+B22+B25+B27+B28+B29</f>
        <v>26455</v>
      </c>
      <c r="C5" s="59">
        <f>C6+C10+C13+C19+C22+C25+C27+C28+C29</f>
        <v>28330</v>
      </c>
      <c r="D5" s="60">
        <f>C5/B5*100</f>
        <v>107.087507087507</v>
      </c>
    </row>
    <row r="6" s="48" customFormat="1" ht="23" customHeight="1" spans="1:4">
      <c r="A6" s="61" t="s">
        <v>305</v>
      </c>
      <c r="B6" s="59"/>
      <c r="C6" s="59"/>
      <c r="D6" s="60"/>
    </row>
    <row r="7" s="48" customFormat="1" ht="23" customHeight="1" spans="1:4">
      <c r="A7" s="61" t="s">
        <v>306</v>
      </c>
      <c r="B7" s="59"/>
      <c r="C7" s="59"/>
      <c r="D7" s="60"/>
    </row>
    <row r="8" s="48" customFormat="1" ht="23" customHeight="1" spans="1:4">
      <c r="A8" s="61" t="s">
        <v>307</v>
      </c>
      <c r="B8" s="59"/>
      <c r="C8" s="59"/>
      <c r="D8" s="60"/>
    </row>
    <row r="9" s="48" customFormat="1" ht="23" customHeight="1" spans="1:4">
      <c r="A9" s="61" t="s">
        <v>308</v>
      </c>
      <c r="B9" s="59"/>
      <c r="C9" s="59"/>
      <c r="D9" s="60"/>
    </row>
    <row r="10" s="48" customFormat="1" ht="23" customHeight="1" spans="1:4">
      <c r="A10" s="61" t="s">
        <v>309</v>
      </c>
      <c r="B10" s="59">
        <f>B11+B12</f>
        <v>20747</v>
      </c>
      <c r="C10" s="59">
        <f>C11+C12</f>
        <v>22450</v>
      </c>
      <c r="D10" s="60">
        <f>C10/B10*100</f>
        <v>108.208415674555</v>
      </c>
    </row>
    <row r="11" s="48" customFormat="1" ht="23" customHeight="1" spans="1:4">
      <c r="A11" s="61" t="s">
        <v>306</v>
      </c>
      <c r="B11" s="59">
        <v>20747</v>
      </c>
      <c r="C11" s="59">
        <v>22450</v>
      </c>
      <c r="D11" s="60">
        <f>C11/B11*100</f>
        <v>108.208415674555</v>
      </c>
    </row>
    <row r="12" s="48" customFormat="1" ht="23" customHeight="1" spans="1:4">
      <c r="A12" s="61" t="s">
        <v>308</v>
      </c>
      <c r="B12" s="59"/>
      <c r="C12" s="59"/>
      <c r="D12" s="60"/>
    </row>
    <row r="13" s="48" customFormat="1" ht="23" customHeight="1" spans="1:4">
      <c r="A13" s="61" t="s">
        <v>310</v>
      </c>
      <c r="B13" s="59"/>
      <c r="C13" s="59"/>
      <c r="D13" s="60"/>
    </row>
    <row r="14" s="48" customFormat="1" ht="23" customHeight="1" spans="1:4">
      <c r="A14" s="61" t="s">
        <v>311</v>
      </c>
      <c r="B14" s="59"/>
      <c r="C14" s="59"/>
      <c r="D14" s="60"/>
    </row>
    <row r="15" s="48" customFormat="1" ht="23" customHeight="1" spans="1:4">
      <c r="A15" s="61" t="s">
        <v>312</v>
      </c>
      <c r="B15" s="59"/>
      <c r="C15" s="59"/>
      <c r="D15" s="60"/>
    </row>
    <row r="16" s="48" customFormat="1" ht="23" customHeight="1" spans="1:4">
      <c r="A16" s="61" t="s">
        <v>307</v>
      </c>
      <c r="B16" s="59"/>
      <c r="C16" s="59"/>
      <c r="D16" s="60"/>
    </row>
    <row r="17" s="48" customFormat="1" ht="23" customHeight="1" spans="1:4">
      <c r="A17" s="61" t="s">
        <v>313</v>
      </c>
      <c r="B17" s="59"/>
      <c r="C17" s="59"/>
      <c r="D17" s="60"/>
    </row>
    <row r="18" s="48" customFormat="1" ht="23" customHeight="1" spans="1:4">
      <c r="A18" s="61" t="s">
        <v>314</v>
      </c>
      <c r="B18" s="59"/>
      <c r="C18" s="59"/>
      <c r="D18" s="60"/>
    </row>
    <row r="19" s="48" customFormat="1" ht="23" customHeight="1" spans="1:4">
      <c r="A19" s="61" t="s">
        <v>315</v>
      </c>
      <c r="B19" s="59"/>
      <c r="C19" s="59"/>
      <c r="D19" s="60"/>
    </row>
    <row r="20" s="48" customFormat="1" ht="23" customHeight="1" spans="1:4">
      <c r="A20" s="61" t="s">
        <v>316</v>
      </c>
      <c r="B20" s="59"/>
      <c r="C20" s="59"/>
      <c r="D20" s="60"/>
    </row>
    <row r="21" s="48" customFormat="1" ht="23" customHeight="1" spans="1:4">
      <c r="A21" s="61" t="s">
        <v>317</v>
      </c>
      <c r="B21" s="59"/>
      <c r="C21" s="59"/>
      <c r="D21" s="60"/>
    </row>
    <row r="22" s="48" customFormat="1" ht="23" customHeight="1" spans="1:4">
      <c r="A22" s="61" t="s">
        <v>318</v>
      </c>
      <c r="B22" s="59"/>
      <c r="C22" s="59"/>
      <c r="D22" s="60"/>
    </row>
    <row r="23" s="48" customFormat="1" ht="23" customHeight="1" spans="1:4">
      <c r="A23" s="61" t="s">
        <v>319</v>
      </c>
      <c r="B23" s="59"/>
      <c r="C23" s="59"/>
      <c r="D23" s="60"/>
    </row>
    <row r="24" s="48" customFormat="1" ht="23" customHeight="1" spans="1:4">
      <c r="A24" s="61" t="s">
        <v>320</v>
      </c>
      <c r="B24" s="59"/>
      <c r="C24" s="59"/>
      <c r="D24" s="60"/>
    </row>
    <row r="25" s="48" customFormat="1" ht="23" customHeight="1" spans="1:4">
      <c r="A25" s="61" t="s">
        <v>321</v>
      </c>
      <c r="B25" s="59"/>
      <c r="C25" s="59"/>
      <c r="D25" s="60"/>
    </row>
    <row r="26" s="48" customFormat="1" ht="23" customHeight="1" spans="1:4">
      <c r="A26" s="61" t="s">
        <v>322</v>
      </c>
      <c r="B26" s="59"/>
      <c r="C26" s="59"/>
      <c r="D26" s="60"/>
    </row>
    <row r="27" s="48" customFormat="1" ht="23" customHeight="1" spans="1:4">
      <c r="A27" s="61" t="s">
        <v>323</v>
      </c>
      <c r="B27" s="59"/>
      <c r="C27" s="59"/>
      <c r="D27" s="60"/>
    </row>
    <row r="28" s="48" customFormat="1" ht="23" customHeight="1" spans="1:4">
      <c r="A28" s="61" t="s">
        <v>324</v>
      </c>
      <c r="B28" s="59">
        <v>5708</v>
      </c>
      <c r="C28" s="59">
        <v>5880</v>
      </c>
      <c r="D28" s="60">
        <f>C28/B28*100</f>
        <v>103.013314646111</v>
      </c>
    </row>
    <row r="29" s="48" customFormat="1" ht="23" customHeight="1" spans="1:4">
      <c r="A29" s="61" t="s">
        <v>325</v>
      </c>
      <c r="B29" s="59"/>
      <c r="C29" s="59"/>
      <c r="D29" s="60"/>
    </row>
  </sheetData>
  <mergeCells count="1">
    <mergeCell ref="A2:D2"/>
  </mergeCells>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2" sqref="A2:E2"/>
    </sheetView>
  </sheetViews>
  <sheetFormatPr defaultColWidth="9" defaultRowHeight="14.4" outlineLevelCol="4"/>
  <cols>
    <col min="1" max="1" width="37" customWidth="1"/>
    <col min="2" max="2" width="12.25" customWidth="1"/>
    <col min="3" max="3" width="16.25" customWidth="1"/>
    <col min="4" max="4" width="15.75" customWidth="1"/>
    <col min="5" max="5" width="38.1296296296296" customWidth="1"/>
  </cols>
  <sheetData>
    <row r="1" ht="17.4" spans="1:1">
      <c r="A1" s="7" t="s">
        <v>2042</v>
      </c>
    </row>
    <row r="2" ht="20.4" spans="1:5">
      <c r="A2" s="39" t="s">
        <v>2043</v>
      </c>
      <c r="B2" s="40"/>
      <c r="C2" s="40"/>
      <c r="D2" s="40"/>
      <c r="E2" s="40"/>
    </row>
    <row r="3" ht="15.6" spans="1:5">
      <c r="A3" s="41"/>
      <c r="B3" s="41"/>
      <c r="E3" s="42" t="s">
        <v>2</v>
      </c>
    </row>
    <row r="4" ht="31" customHeight="1" spans="1:5">
      <c r="A4" s="43" t="s">
        <v>5</v>
      </c>
      <c r="B4" s="43" t="s">
        <v>188</v>
      </c>
      <c r="C4" s="44" t="s">
        <v>2044</v>
      </c>
      <c r="D4" s="44" t="s">
        <v>2045</v>
      </c>
      <c r="E4" s="44" t="s">
        <v>2046</v>
      </c>
    </row>
    <row r="5" ht="47" customHeight="1" spans="1:5">
      <c r="A5" s="45" t="s">
        <v>2047</v>
      </c>
      <c r="B5" s="45">
        <f>C5+D5</f>
        <v>210002.18</v>
      </c>
      <c r="C5" s="45">
        <v>67002.18</v>
      </c>
      <c r="D5" s="45">
        <v>143000</v>
      </c>
      <c r="E5" s="45"/>
    </row>
    <row r="6" ht="47" customHeight="1" spans="1:5">
      <c r="A6" s="45" t="s">
        <v>2048</v>
      </c>
      <c r="B6" s="45">
        <f>C6+D6</f>
        <v>210002.18</v>
      </c>
      <c r="C6" s="45">
        <v>67002.18</v>
      </c>
      <c r="D6" s="45">
        <v>143000</v>
      </c>
      <c r="E6" s="45"/>
    </row>
    <row r="7" ht="85" customHeight="1" spans="1:5">
      <c r="A7" s="45" t="s">
        <v>2049</v>
      </c>
      <c r="B7" s="45">
        <f>C7+D7</f>
        <v>17640</v>
      </c>
      <c r="C7" s="45">
        <v>840</v>
      </c>
      <c r="D7" s="45">
        <v>16800</v>
      </c>
      <c r="E7" s="46" t="s">
        <v>2050</v>
      </c>
    </row>
    <row r="8" ht="47" customHeight="1" spans="1:5">
      <c r="A8" s="45" t="s">
        <v>2051</v>
      </c>
      <c r="B8" s="45">
        <f>C8+D8</f>
        <v>20000</v>
      </c>
      <c r="C8" s="45">
        <v>10000</v>
      </c>
      <c r="D8" s="45">
        <v>10000</v>
      </c>
      <c r="E8" s="45"/>
    </row>
    <row r="9" ht="47" customHeight="1" spans="1:5">
      <c r="A9" s="45" t="s">
        <v>2052</v>
      </c>
      <c r="B9" s="45">
        <f>C9+D9</f>
        <v>6874</v>
      </c>
      <c r="C9" s="45">
        <v>2332</v>
      </c>
      <c r="D9" s="45">
        <v>4542</v>
      </c>
      <c r="E9" s="45"/>
    </row>
    <row r="10" spans="5:5">
      <c r="E10" s="47"/>
    </row>
  </sheetData>
  <mergeCells count="1">
    <mergeCell ref="A2:E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abSelected="1" workbookViewId="0">
      <selection activeCell="G16" sqref="G16"/>
    </sheetView>
  </sheetViews>
  <sheetFormatPr defaultColWidth="18" defaultRowHeight="15.6" outlineLevelCol="7"/>
  <cols>
    <col min="1" max="1" width="12.212962962963" style="5" customWidth="1"/>
    <col min="2" max="2" width="16.212962962963" style="4" customWidth="1"/>
    <col min="3" max="5" width="18" style="4" customWidth="1"/>
    <col min="6" max="7" width="18" style="6" customWidth="1"/>
    <col min="8" max="16384" width="18" style="4"/>
  </cols>
  <sheetData>
    <row r="1" ht="17.4" spans="1:1">
      <c r="A1" s="7" t="s">
        <v>2053</v>
      </c>
    </row>
    <row r="2" s="1" customFormat="1" ht="22.8" spans="1:7">
      <c r="A2" s="8" t="s">
        <v>2054</v>
      </c>
      <c r="B2" s="8"/>
      <c r="C2" s="8"/>
      <c r="D2" s="8"/>
      <c r="E2" s="8"/>
      <c r="F2" s="8"/>
      <c r="G2" s="8"/>
    </row>
    <row r="3" s="2" customFormat="1" ht="19.5" customHeight="1" spans="1:7">
      <c r="A3" s="9"/>
      <c r="F3" s="10" t="s">
        <v>2</v>
      </c>
      <c r="G3" s="10"/>
    </row>
    <row r="4" s="2" customFormat="1" ht="31.2" customHeight="1" spans="1:7">
      <c r="A4" s="11" t="s">
        <v>2055</v>
      </c>
      <c r="B4" s="12"/>
      <c r="C4" s="13" t="s">
        <v>2056</v>
      </c>
      <c r="D4" s="14" t="s">
        <v>1331</v>
      </c>
      <c r="E4" s="15" t="s">
        <v>1332</v>
      </c>
      <c r="F4" s="16"/>
      <c r="G4" s="17"/>
    </row>
    <row r="5" s="2" customFormat="1" ht="38.25" customHeight="1" spans="1:7">
      <c r="A5" s="18"/>
      <c r="B5" s="19"/>
      <c r="C5" s="20"/>
      <c r="D5" s="21"/>
      <c r="E5" s="22" t="s">
        <v>1333</v>
      </c>
      <c r="F5" s="23" t="s">
        <v>1334</v>
      </c>
      <c r="G5" s="23" t="s">
        <v>1335</v>
      </c>
    </row>
    <row r="6" s="2" customFormat="1" ht="19.5" customHeight="1" spans="1:7">
      <c r="A6" s="24" t="s">
        <v>2057</v>
      </c>
      <c r="B6" s="25"/>
      <c r="C6" s="26"/>
      <c r="D6" s="27"/>
      <c r="E6" s="28">
        <v>10</v>
      </c>
      <c r="F6" s="29" t="str">
        <f t="shared" ref="F6:F11" si="0">IFERROR($E6/C6,"")</f>
        <v/>
      </c>
      <c r="G6" s="29" t="str">
        <f t="shared" ref="G6:G11" si="1">IFERROR($E6/D6,"")</f>
        <v/>
      </c>
    </row>
    <row r="7" s="2" customFormat="1" ht="19.5" customHeight="1" spans="1:7">
      <c r="A7" s="30" t="s">
        <v>2058</v>
      </c>
      <c r="B7" s="31" t="s">
        <v>2059</v>
      </c>
      <c r="C7" s="32">
        <f>SUM(C8:C9)</f>
        <v>451</v>
      </c>
      <c r="D7" s="33">
        <f>SUM(D8:D9)</f>
        <v>232</v>
      </c>
      <c r="E7" s="33">
        <f>SUM(E8:E9)</f>
        <v>440.3</v>
      </c>
      <c r="F7" s="29">
        <f t="shared" si="0"/>
        <v>0.976274944567628</v>
      </c>
      <c r="G7" s="29">
        <f t="shared" si="1"/>
        <v>1.89784482758621</v>
      </c>
    </row>
    <row r="8" s="2" customFormat="1" ht="19.5" customHeight="1" spans="1:7">
      <c r="A8" s="30"/>
      <c r="B8" s="31" t="s">
        <v>2060</v>
      </c>
      <c r="C8" s="26">
        <v>58</v>
      </c>
      <c r="D8" s="27">
        <v>3</v>
      </c>
      <c r="E8" s="28">
        <v>46</v>
      </c>
      <c r="F8" s="29">
        <f t="shared" si="0"/>
        <v>0.793103448275862</v>
      </c>
      <c r="G8" s="29">
        <f t="shared" si="1"/>
        <v>15.3333333333333</v>
      </c>
    </row>
    <row r="9" s="2" customFormat="1" ht="19.5" customHeight="1" spans="1:8">
      <c r="A9" s="30"/>
      <c r="B9" s="31" t="s">
        <v>2061</v>
      </c>
      <c r="C9" s="26">
        <v>393</v>
      </c>
      <c r="D9" s="27">
        <v>229</v>
      </c>
      <c r="E9" s="28">
        <v>394.3</v>
      </c>
      <c r="F9" s="29">
        <f t="shared" si="0"/>
        <v>1.00330788804071</v>
      </c>
      <c r="G9" s="29">
        <f t="shared" si="1"/>
        <v>1.72183406113537</v>
      </c>
      <c r="H9" s="34"/>
    </row>
    <row r="10" s="2" customFormat="1" ht="19.5" customHeight="1" spans="1:7">
      <c r="A10" s="24" t="s">
        <v>2062</v>
      </c>
      <c r="B10" s="25"/>
      <c r="C10" s="26">
        <v>33</v>
      </c>
      <c r="D10" s="27">
        <v>42</v>
      </c>
      <c r="E10" s="28">
        <v>33</v>
      </c>
      <c r="F10" s="29">
        <f t="shared" si="0"/>
        <v>1</v>
      </c>
      <c r="G10" s="29">
        <f t="shared" si="1"/>
        <v>0.785714285714286</v>
      </c>
    </row>
    <row r="11" s="3" customFormat="1" ht="19.5" customHeight="1" spans="1:7">
      <c r="A11" s="35" t="s">
        <v>188</v>
      </c>
      <c r="B11" s="36"/>
      <c r="C11" s="37">
        <f>SUM(C6:C7,C10)</f>
        <v>484</v>
      </c>
      <c r="D11" s="37">
        <f>SUM(D6:D7,D10)</f>
        <v>274</v>
      </c>
      <c r="E11" s="37">
        <f>SUM(E6:E7,E10)</f>
        <v>483.3</v>
      </c>
      <c r="F11" s="29">
        <f t="shared" si="0"/>
        <v>0.998553719008265</v>
      </c>
      <c r="G11" s="29">
        <f t="shared" si="1"/>
        <v>1.76386861313869</v>
      </c>
    </row>
    <row r="12" s="4" customFormat="1" spans="1:7">
      <c r="A12" s="5"/>
      <c r="F12" s="6"/>
      <c r="G12" s="6"/>
    </row>
    <row r="13" s="4" customFormat="1" spans="1:7">
      <c r="A13" s="5"/>
      <c r="F13" s="6"/>
      <c r="G13" s="6"/>
    </row>
    <row r="14" s="4" customFormat="1" spans="1:7">
      <c r="A14" s="5"/>
      <c r="F14" s="6"/>
      <c r="G14" s="6"/>
    </row>
    <row r="15" s="4" customFormat="1" spans="1:7">
      <c r="A15" s="5"/>
      <c r="F15" s="6"/>
      <c r="G15" s="6"/>
    </row>
    <row r="16" s="4" customFormat="1" spans="1:7">
      <c r="A16" s="5"/>
      <c r="E16" s="38"/>
      <c r="F16" s="6"/>
      <c r="G16" s="6"/>
    </row>
    <row r="17" s="4" customFormat="1" spans="1:7">
      <c r="A17" s="5"/>
      <c r="F17" s="6"/>
      <c r="G17" s="6"/>
    </row>
    <row r="18" s="4" customFormat="1" spans="1:7">
      <c r="A18" s="5"/>
      <c r="F18" s="6"/>
      <c r="G18" s="6"/>
    </row>
    <row r="19" s="4" customFormat="1" spans="1:7">
      <c r="A19" s="5"/>
      <c r="F19" s="6"/>
      <c r="G19" s="6"/>
    </row>
    <row r="20" s="4" customFormat="1" spans="1:7">
      <c r="A20" s="5"/>
      <c r="E20" s="38"/>
      <c r="F20" s="6"/>
      <c r="G20" s="6"/>
    </row>
    <row r="21" s="4" customFormat="1" spans="1:7">
      <c r="A21" s="5"/>
      <c r="F21" s="6"/>
      <c r="G21" s="6"/>
    </row>
    <row r="22" s="4" customFormat="1" spans="1:7">
      <c r="A22" s="5"/>
      <c r="F22" s="6"/>
      <c r="G22" s="6"/>
    </row>
    <row r="23" s="4" customFormat="1" spans="1:7">
      <c r="A23" s="5"/>
      <c r="E23" s="38"/>
      <c r="F23" s="6"/>
      <c r="G23" s="6"/>
    </row>
    <row r="24" s="4" customFormat="1" spans="1:7">
      <c r="A24" s="5"/>
      <c r="F24" s="6"/>
      <c r="G24" s="6"/>
    </row>
    <row r="25" s="4" customFormat="1" spans="1:7">
      <c r="A25" s="5"/>
      <c r="F25" s="6"/>
      <c r="G25" s="6"/>
    </row>
    <row r="26" s="4" customFormat="1" spans="1:7">
      <c r="A26" s="5"/>
      <c r="F26" s="6"/>
      <c r="G26" s="6"/>
    </row>
    <row r="27" s="4" customFormat="1" spans="1:7">
      <c r="A27" s="5"/>
      <c r="E27" s="38"/>
      <c r="F27" s="6"/>
      <c r="G27" s="6"/>
    </row>
  </sheetData>
  <mergeCells count="10">
    <mergeCell ref="A2:G2"/>
    <mergeCell ref="F3:G3"/>
    <mergeCell ref="E4:G4"/>
    <mergeCell ref="A6:B6"/>
    <mergeCell ref="A10:B10"/>
    <mergeCell ref="A11:B11"/>
    <mergeCell ref="A7:A9"/>
    <mergeCell ref="C4:C5"/>
    <mergeCell ref="D4:D5"/>
    <mergeCell ref="A4:B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A2" sqref="A2:E2"/>
    </sheetView>
  </sheetViews>
  <sheetFormatPr defaultColWidth="9" defaultRowHeight="12"/>
  <cols>
    <col min="1" max="1" width="26.25" style="161" customWidth="1"/>
    <col min="2" max="3" width="12.8796296296296" style="235" customWidth="1"/>
    <col min="4" max="4" width="12.8796296296296" style="161" customWidth="1"/>
    <col min="5" max="5" width="12.8796296296296" style="120" customWidth="1"/>
    <col min="6" max="6" width="9" style="161" hidden="1" customWidth="1"/>
    <col min="7" max="7" width="12" style="161" hidden="1" customWidth="1"/>
    <col min="8" max="8" width="11.1296296296296" style="161" hidden="1" customWidth="1"/>
    <col min="9" max="9" width="9" style="161"/>
    <col min="10" max="11" width="9" style="161" hidden="1" customWidth="1"/>
    <col min="12" max="12" width="12" style="161" hidden="1" customWidth="1"/>
    <col min="13" max="16384" width="9" style="161"/>
  </cols>
  <sheetData>
    <row r="1" ht="16" customHeight="1" spans="1:1">
      <c r="A1" s="161" t="s">
        <v>162</v>
      </c>
    </row>
    <row r="2" s="234" customFormat="1" ht="30.75" customHeight="1" spans="1:5">
      <c r="A2" s="163" t="s">
        <v>163</v>
      </c>
      <c r="B2" s="236"/>
      <c r="C2" s="236"/>
      <c r="D2" s="163"/>
      <c r="E2" s="163"/>
    </row>
    <row r="3" s="161" customFormat="1" ht="24.75" customHeight="1" spans="1:5">
      <c r="A3" s="87"/>
      <c r="B3" s="237"/>
      <c r="C3" s="237"/>
      <c r="D3" s="87"/>
      <c r="E3" s="198" t="s">
        <v>130</v>
      </c>
    </row>
    <row r="4" s="161" customFormat="1" ht="29.1" customHeight="1" spans="1:6">
      <c r="A4" s="54" t="s">
        <v>164</v>
      </c>
      <c r="B4" s="238" t="s">
        <v>165</v>
      </c>
      <c r="C4" s="238" t="s">
        <v>166</v>
      </c>
      <c r="D4" s="239" t="s">
        <v>167</v>
      </c>
      <c r="E4" s="239" t="s">
        <v>168</v>
      </c>
      <c r="F4" s="238" t="s">
        <v>169</v>
      </c>
    </row>
    <row r="5" s="161" customFormat="1" ht="28" customHeight="1" spans="1:12">
      <c r="A5" s="54" t="s">
        <v>170</v>
      </c>
      <c r="B5" s="80">
        <f t="shared" ref="B5:F5" si="0">SUM(B6:B25)</f>
        <v>325083</v>
      </c>
      <c r="C5" s="80">
        <f t="shared" si="0"/>
        <v>325083</v>
      </c>
      <c r="D5" s="240">
        <f t="shared" ref="D5:D20" si="1">C5/B5*100</f>
        <v>100</v>
      </c>
      <c r="E5" s="241">
        <v>-1.62062046612131</v>
      </c>
      <c r="F5" s="80">
        <f t="shared" si="0"/>
        <v>178293</v>
      </c>
      <c r="G5" s="161">
        <f>C5-F5</f>
        <v>146790</v>
      </c>
      <c r="H5" s="161">
        <f>G5/F5</f>
        <v>0.823307701367973</v>
      </c>
      <c r="J5" s="80">
        <f>SUM(J6:J25)</f>
        <v>330429</v>
      </c>
      <c r="K5" s="80">
        <f>SUM(K6:K25)</f>
        <v>325074</v>
      </c>
      <c r="L5" s="161">
        <f t="shared" ref="L5:L25" si="2">(K5-J5)/J5*100</f>
        <v>-1.62062046612131</v>
      </c>
    </row>
    <row r="6" s="161" customFormat="1" ht="28" customHeight="1" spans="1:12">
      <c r="A6" s="74" t="s">
        <v>171</v>
      </c>
      <c r="B6" s="242">
        <v>37716</v>
      </c>
      <c r="C6" s="242">
        <v>37716</v>
      </c>
      <c r="D6" s="240">
        <f t="shared" si="1"/>
        <v>100</v>
      </c>
      <c r="E6" s="241">
        <v>48.3013526266121</v>
      </c>
      <c r="F6" s="242">
        <v>19588</v>
      </c>
      <c r="G6" s="243">
        <f t="shared" ref="G6:G21" si="3">(C6-F6)/F6*100</f>
        <v>92.5464570144987</v>
      </c>
      <c r="J6" s="242">
        <v>25432</v>
      </c>
      <c r="K6" s="242">
        <v>37716</v>
      </c>
      <c r="L6" s="161">
        <f t="shared" si="2"/>
        <v>48.3013526266121</v>
      </c>
    </row>
    <row r="7" s="161" customFormat="1" ht="28" customHeight="1" spans="1:12">
      <c r="A7" s="74" t="s">
        <v>172</v>
      </c>
      <c r="B7" s="59">
        <v>34</v>
      </c>
      <c r="C7" s="59">
        <v>34</v>
      </c>
      <c r="D7" s="240">
        <f t="shared" si="1"/>
        <v>100</v>
      </c>
      <c r="E7" s="241">
        <v>-22.7272727272727</v>
      </c>
      <c r="F7" s="242">
        <v>0</v>
      </c>
      <c r="G7" s="243"/>
      <c r="J7" s="59">
        <v>44</v>
      </c>
      <c r="K7" s="59">
        <v>34</v>
      </c>
      <c r="L7" s="161">
        <f t="shared" si="2"/>
        <v>-22.7272727272727</v>
      </c>
    </row>
    <row r="8" s="161" customFormat="1" ht="28" customHeight="1" spans="1:12">
      <c r="A8" s="74" t="s">
        <v>173</v>
      </c>
      <c r="B8" s="59">
        <v>3245</v>
      </c>
      <c r="C8" s="59">
        <v>3245</v>
      </c>
      <c r="D8" s="240">
        <f t="shared" si="1"/>
        <v>100</v>
      </c>
      <c r="E8" s="241">
        <v>33.4292763157895</v>
      </c>
      <c r="F8" s="242">
        <v>1251</v>
      </c>
      <c r="G8" s="243">
        <f t="shared" si="3"/>
        <v>159.392486011191</v>
      </c>
      <c r="J8" s="59">
        <v>2432</v>
      </c>
      <c r="K8" s="59">
        <v>3245</v>
      </c>
      <c r="L8" s="161">
        <f t="shared" si="2"/>
        <v>33.4292763157895</v>
      </c>
    </row>
    <row r="9" s="161" customFormat="1" ht="28" customHeight="1" spans="1:12">
      <c r="A9" s="74" t="s">
        <v>174</v>
      </c>
      <c r="B9" s="59">
        <v>54475</v>
      </c>
      <c r="C9" s="59">
        <v>54475</v>
      </c>
      <c r="D9" s="240">
        <f t="shared" si="1"/>
        <v>100</v>
      </c>
      <c r="E9" s="241">
        <v>5.56147660110454</v>
      </c>
      <c r="F9" s="244">
        <v>46661</v>
      </c>
      <c r="G9" s="243">
        <f t="shared" si="3"/>
        <v>16.7463191959024</v>
      </c>
      <c r="J9" s="59">
        <v>51605</v>
      </c>
      <c r="K9" s="59">
        <v>54475</v>
      </c>
      <c r="L9" s="161">
        <f t="shared" si="2"/>
        <v>5.56147660110454</v>
      </c>
    </row>
    <row r="10" s="161" customFormat="1" ht="28" customHeight="1" spans="1:12">
      <c r="A10" s="59" t="s">
        <v>74</v>
      </c>
      <c r="B10" s="59">
        <v>738</v>
      </c>
      <c r="C10" s="59">
        <v>738</v>
      </c>
      <c r="D10" s="240">
        <f t="shared" si="1"/>
        <v>100</v>
      </c>
      <c r="E10" s="241">
        <v>0.135685210312076</v>
      </c>
      <c r="F10" s="242">
        <v>196</v>
      </c>
      <c r="G10" s="243">
        <f t="shared" si="3"/>
        <v>276.530612244898</v>
      </c>
      <c r="J10" s="59">
        <v>737</v>
      </c>
      <c r="K10" s="59">
        <v>738</v>
      </c>
      <c r="L10" s="161">
        <f t="shared" si="2"/>
        <v>0.135685210312076</v>
      </c>
    </row>
    <row r="11" s="161" customFormat="1" ht="28" customHeight="1" spans="1:12">
      <c r="A11" s="59" t="s">
        <v>76</v>
      </c>
      <c r="B11" s="59">
        <v>4528</v>
      </c>
      <c r="C11" s="59">
        <v>4528</v>
      </c>
      <c r="D11" s="240">
        <f t="shared" si="1"/>
        <v>100</v>
      </c>
      <c r="E11" s="241">
        <v>17.2146000517732</v>
      </c>
      <c r="F11" s="242">
        <v>3832</v>
      </c>
      <c r="G11" s="243">
        <f t="shared" si="3"/>
        <v>18.1628392484342</v>
      </c>
      <c r="J11" s="59">
        <v>3863</v>
      </c>
      <c r="K11" s="59">
        <v>4528</v>
      </c>
      <c r="L11" s="161">
        <f t="shared" si="2"/>
        <v>17.2146000517732</v>
      </c>
    </row>
    <row r="12" s="161" customFormat="1" ht="28" customHeight="1" spans="1:12">
      <c r="A12" s="59" t="s">
        <v>78</v>
      </c>
      <c r="B12" s="59">
        <v>35627</v>
      </c>
      <c r="C12" s="59">
        <v>35627</v>
      </c>
      <c r="D12" s="240">
        <f t="shared" si="1"/>
        <v>100</v>
      </c>
      <c r="E12" s="241">
        <v>17.186369317808</v>
      </c>
      <c r="F12" s="242">
        <v>21465</v>
      </c>
      <c r="G12" s="243">
        <f t="shared" si="3"/>
        <v>65.9771721406942</v>
      </c>
      <c r="J12" s="59">
        <v>30402</v>
      </c>
      <c r="K12" s="59">
        <v>35627</v>
      </c>
      <c r="L12" s="161">
        <f t="shared" si="2"/>
        <v>17.186369317808</v>
      </c>
    </row>
    <row r="13" s="161" customFormat="1" ht="28" customHeight="1" spans="1:12">
      <c r="A13" s="59" t="s">
        <v>80</v>
      </c>
      <c r="B13" s="59">
        <v>25359</v>
      </c>
      <c r="C13" s="59">
        <v>25359</v>
      </c>
      <c r="D13" s="240">
        <f t="shared" si="1"/>
        <v>100</v>
      </c>
      <c r="E13" s="241">
        <v>-22.0754079218265</v>
      </c>
      <c r="F13" s="242">
        <v>14504</v>
      </c>
      <c r="G13" s="243">
        <f t="shared" si="3"/>
        <v>74.8414230557088</v>
      </c>
      <c r="J13" s="59">
        <v>32543</v>
      </c>
      <c r="K13" s="59">
        <v>25359</v>
      </c>
      <c r="L13" s="161">
        <f t="shared" si="2"/>
        <v>-22.0754079218265</v>
      </c>
    </row>
    <row r="14" s="161" customFormat="1" ht="28" customHeight="1" spans="1:12">
      <c r="A14" s="59" t="s">
        <v>82</v>
      </c>
      <c r="B14" s="59">
        <v>1845</v>
      </c>
      <c r="C14" s="59">
        <v>1845</v>
      </c>
      <c r="D14" s="240">
        <f t="shared" si="1"/>
        <v>100</v>
      </c>
      <c r="E14" s="241">
        <v>13.3988936693301</v>
      </c>
      <c r="F14" s="242">
        <v>4796</v>
      </c>
      <c r="G14" s="243">
        <f t="shared" si="3"/>
        <v>-61.5304420350292</v>
      </c>
      <c r="J14" s="59">
        <v>1627</v>
      </c>
      <c r="K14" s="59">
        <v>1845</v>
      </c>
      <c r="L14" s="161">
        <f t="shared" si="2"/>
        <v>13.3988936693301</v>
      </c>
    </row>
    <row r="15" s="161" customFormat="1" ht="28" customHeight="1" spans="1:12">
      <c r="A15" s="59" t="s">
        <v>84</v>
      </c>
      <c r="B15" s="59">
        <v>93549</v>
      </c>
      <c r="C15" s="59">
        <v>93549</v>
      </c>
      <c r="D15" s="240">
        <f t="shared" si="1"/>
        <v>100</v>
      </c>
      <c r="E15" s="241">
        <v>-26.0382818244349</v>
      </c>
      <c r="F15" s="244">
        <v>17805</v>
      </c>
      <c r="G15" s="243">
        <f t="shared" si="3"/>
        <v>425.408593091828</v>
      </c>
      <c r="J15" s="59">
        <v>126483</v>
      </c>
      <c r="K15" s="59">
        <v>93549</v>
      </c>
      <c r="L15" s="161">
        <f t="shared" si="2"/>
        <v>-26.0382818244349</v>
      </c>
    </row>
    <row r="16" s="161" customFormat="1" ht="28" customHeight="1" spans="1:12">
      <c r="A16" s="59" t="s">
        <v>86</v>
      </c>
      <c r="B16" s="59">
        <v>13154</v>
      </c>
      <c r="C16" s="59">
        <v>13154</v>
      </c>
      <c r="D16" s="240">
        <f t="shared" si="1"/>
        <v>100</v>
      </c>
      <c r="E16" s="241">
        <v>107.280176489127</v>
      </c>
      <c r="F16" s="242">
        <v>6572</v>
      </c>
      <c r="G16" s="243">
        <f t="shared" si="3"/>
        <v>100.15216068168</v>
      </c>
      <c r="J16" s="59">
        <v>6346</v>
      </c>
      <c r="K16" s="59">
        <v>13154</v>
      </c>
      <c r="L16" s="161">
        <f t="shared" si="2"/>
        <v>107.280176489127</v>
      </c>
    </row>
    <row r="17" s="161" customFormat="1" ht="28" customHeight="1" spans="1:12">
      <c r="A17" s="59" t="s">
        <v>88</v>
      </c>
      <c r="B17" s="59">
        <v>2569</v>
      </c>
      <c r="C17" s="59">
        <v>2569</v>
      </c>
      <c r="D17" s="240">
        <f t="shared" si="1"/>
        <v>100</v>
      </c>
      <c r="E17" s="241">
        <v>80.5340829234013</v>
      </c>
      <c r="F17" s="242">
        <v>1282</v>
      </c>
      <c r="G17" s="243">
        <f t="shared" si="3"/>
        <v>100.390015600624</v>
      </c>
      <c r="J17" s="59">
        <v>1423</v>
      </c>
      <c r="K17" s="59">
        <v>2569</v>
      </c>
      <c r="L17" s="161">
        <f t="shared" si="2"/>
        <v>80.5340829234013</v>
      </c>
    </row>
    <row r="18" s="161" customFormat="1" ht="28" customHeight="1" spans="1:12">
      <c r="A18" s="59" t="s">
        <v>90</v>
      </c>
      <c r="B18" s="59">
        <v>6186</v>
      </c>
      <c r="C18" s="59">
        <v>6186</v>
      </c>
      <c r="D18" s="240">
        <f t="shared" si="1"/>
        <v>100</v>
      </c>
      <c r="E18" s="241">
        <v>-21.4276641686778</v>
      </c>
      <c r="F18" s="242">
        <v>1944</v>
      </c>
      <c r="G18" s="243">
        <f t="shared" si="3"/>
        <v>218.20987654321</v>
      </c>
      <c r="J18" s="59">
        <v>7873</v>
      </c>
      <c r="K18" s="59">
        <v>6186</v>
      </c>
      <c r="L18" s="161">
        <f t="shared" si="2"/>
        <v>-21.4276641686778</v>
      </c>
    </row>
    <row r="19" s="161" customFormat="1" ht="28" customHeight="1" spans="1:12">
      <c r="A19" s="59" t="s">
        <v>92</v>
      </c>
      <c r="B19" s="59">
        <v>3722</v>
      </c>
      <c r="C19" s="59">
        <v>3722</v>
      </c>
      <c r="D19" s="240">
        <f t="shared" si="1"/>
        <v>100</v>
      </c>
      <c r="E19" s="241">
        <v>-36.6360231528771</v>
      </c>
      <c r="F19" s="242">
        <v>707</v>
      </c>
      <c r="G19" s="243">
        <f t="shared" si="3"/>
        <v>426.449787835926</v>
      </c>
      <c r="J19" s="59">
        <v>5874</v>
      </c>
      <c r="K19" s="59">
        <v>3722</v>
      </c>
      <c r="L19" s="161">
        <f t="shared" si="2"/>
        <v>-36.6360231528771</v>
      </c>
    </row>
    <row r="20" s="161" customFormat="1" ht="28" customHeight="1" spans="1:12">
      <c r="A20" s="59" t="s">
        <v>94</v>
      </c>
      <c r="B20" s="59">
        <v>21198</v>
      </c>
      <c r="C20" s="59">
        <v>21198</v>
      </c>
      <c r="D20" s="240">
        <f t="shared" si="1"/>
        <v>100</v>
      </c>
      <c r="E20" s="241">
        <v>1539.44315545244</v>
      </c>
      <c r="F20" s="59">
        <v>863</v>
      </c>
      <c r="G20" s="243">
        <f t="shared" si="3"/>
        <v>2356.31517960603</v>
      </c>
      <c r="J20" s="59">
        <v>1293</v>
      </c>
      <c r="K20" s="59">
        <v>21198</v>
      </c>
      <c r="L20" s="161">
        <f t="shared" si="2"/>
        <v>1539.44315545244</v>
      </c>
    </row>
    <row r="21" s="161" customFormat="1" ht="28" customHeight="1" spans="1:12">
      <c r="A21" s="59" t="s">
        <v>96</v>
      </c>
      <c r="B21" s="59">
        <v>17425</v>
      </c>
      <c r="C21" s="59">
        <v>17425</v>
      </c>
      <c r="D21" s="240">
        <v>100</v>
      </c>
      <c r="E21" s="241">
        <v>-26.7734072953438</v>
      </c>
      <c r="F21" s="242">
        <v>26151</v>
      </c>
      <c r="G21" s="243">
        <f t="shared" si="3"/>
        <v>-33.3677488432565</v>
      </c>
      <c r="J21" s="59">
        <v>23796</v>
      </c>
      <c r="K21" s="59">
        <v>17425</v>
      </c>
      <c r="L21" s="161">
        <f t="shared" si="2"/>
        <v>-26.7734072953438</v>
      </c>
    </row>
    <row r="22" s="161" customFormat="1" ht="28" customHeight="1" spans="1:12">
      <c r="A22" s="59" t="s">
        <v>175</v>
      </c>
      <c r="B22" s="59">
        <v>1229</v>
      </c>
      <c r="C22" s="59">
        <v>1229</v>
      </c>
      <c r="D22" s="240">
        <f t="shared" ref="D22:D25" si="4">C22/B22*100</f>
        <v>100</v>
      </c>
      <c r="E22" s="241">
        <v>-65.4678280415847</v>
      </c>
      <c r="F22" s="242">
        <v>0</v>
      </c>
      <c r="G22" s="243"/>
      <c r="J22" s="59">
        <v>50</v>
      </c>
      <c r="K22" s="59"/>
      <c r="L22" s="161">
        <f t="shared" si="2"/>
        <v>-100</v>
      </c>
    </row>
    <row r="23" s="161" customFormat="1" ht="28" customHeight="1" spans="1:12">
      <c r="A23" s="59" t="s">
        <v>176</v>
      </c>
      <c r="B23" s="59">
        <v>143</v>
      </c>
      <c r="C23" s="59">
        <v>143</v>
      </c>
      <c r="D23" s="240">
        <f t="shared" si="4"/>
        <v>100</v>
      </c>
      <c r="E23" s="241">
        <v>-94.744579198824</v>
      </c>
      <c r="F23" s="242">
        <v>2333</v>
      </c>
      <c r="G23" s="243">
        <f t="shared" ref="G23:G25" si="5">(C23-F23)/F23*100</f>
        <v>-93.8705529361337</v>
      </c>
      <c r="J23" s="59">
        <v>3559</v>
      </c>
      <c r="K23" s="59">
        <v>1229</v>
      </c>
      <c r="L23" s="161">
        <f t="shared" si="2"/>
        <v>-65.4678280415847</v>
      </c>
    </row>
    <row r="24" s="161" customFormat="1" ht="28" customHeight="1" spans="1:12">
      <c r="A24" s="59" t="s">
        <v>177</v>
      </c>
      <c r="B24" s="59">
        <v>2332</v>
      </c>
      <c r="C24" s="59">
        <v>2332</v>
      </c>
      <c r="D24" s="240">
        <f t="shared" si="4"/>
        <v>100</v>
      </c>
      <c r="E24" s="241">
        <v>0.257953568357696</v>
      </c>
      <c r="F24" s="242">
        <v>6017</v>
      </c>
      <c r="G24" s="243">
        <f t="shared" si="5"/>
        <v>-61.2431444241316</v>
      </c>
      <c r="J24" s="59">
        <v>2721</v>
      </c>
      <c r="K24" s="59">
        <v>143</v>
      </c>
      <c r="L24" s="161">
        <f t="shared" si="2"/>
        <v>-94.744579198824</v>
      </c>
    </row>
    <row r="25" s="161" customFormat="1" ht="28" customHeight="1" spans="1:12">
      <c r="A25" s="59" t="s">
        <v>178</v>
      </c>
      <c r="B25" s="59">
        <v>9</v>
      </c>
      <c r="C25" s="59">
        <v>9</v>
      </c>
      <c r="D25" s="240">
        <f t="shared" si="4"/>
        <v>100</v>
      </c>
      <c r="E25" s="241"/>
      <c r="F25" s="242">
        <v>2326</v>
      </c>
      <c r="G25" s="243">
        <f t="shared" si="5"/>
        <v>-99.6130696474635</v>
      </c>
      <c r="J25" s="59">
        <v>2326</v>
      </c>
      <c r="K25" s="59">
        <v>2332</v>
      </c>
      <c r="L25" s="161">
        <f t="shared" si="2"/>
        <v>0.257953568357696</v>
      </c>
    </row>
  </sheetData>
  <mergeCells count="1">
    <mergeCell ref="A2:E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2"/>
  <sheetViews>
    <sheetView workbookViewId="0">
      <selection activeCell="A1" sqref="A1"/>
    </sheetView>
  </sheetViews>
  <sheetFormatPr defaultColWidth="9" defaultRowHeight="12" outlineLevelCol="2"/>
  <cols>
    <col min="1" max="1" width="32.8796296296296" style="87" customWidth="1"/>
    <col min="2" max="2" width="23.6296296296296" style="87" customWidth="1"/>
    <col min="3" max="3" width="21.1296296296296" style="218" customWidth="1"/>
    <col min="4" max="16384" width="9" style="87"/>
  </cols>
  <sheetData>
    <row r="1" ht="23" customHeight="1" spans="1:1">
      <c r="A1" s="69" t="s">
        <v>179</v>
      </c>
    </row>
    <row r="2" s="87" customFormat="1" ht="42" customHeight="1" spans="1:3">
      <c r="A2" s="219" t="s">
        <v>180</v>
      </c>
      <c r="B2" s="219"/>
      <c r="C2" s="219"/>
    </row>
    <row r="3" s="87" customFormat="1" ht="20" customHeight="1" spans="1:3">
      <c r="A3" s="220"/>
      <c r="B3" s="220"/>
      <c r="C3" s="221" t="s">
        <v>2</v>
      </c>
    </row>
    <row r="4" s="87" customFormat="1" ht="38" customHeight="1" spans="1:3">
      <c r="A4" s="222" t="s">
        <v>181</v>
      </c>
      <c r="B4" s="223" t="s">
        <v>182</v>
      </c>
      <c r="C4" s="223" t="s">
        <v>183</v>
      </c>
    </row>
    <row r="5" s="87" customFormat="1" ht="28" customHeight="1" spans="1:3">
      <c r="A5" s="224" t="s">
        <v>184</v>
      </c>
      <c r="B5" s="224" t="s">
        <v>185</v>
      </c>
      <c r="C5" s="225">
        <v>3000</v>
      </c>
    </row>
    <row r="6" s="87" customFormat="1" ht="28" customHeight="1" spans="1:3">
      <c r="A6" s="224" t="s">
        <v>186</v>
      </c>
      <c r="B6" s="224" t="s">
        <v>187</v>
      </c>
      <c r="C6" s="225">
        <v>2000</v>
      </c>
    </row>
    <row r="7" s="87" customFormat="1" ht="28" customHeight="1" spans="1:3">
      <c r="A7" s="226"/>
      <c r="B7" s="224"/>
      <c r="C7" s="225"/>
    </row>
    <row r="8" s="87" customFormat="1" ht="28" customHeight="1" spans="1:3">
      <c r="A8" s="226"/>
      <c r="B8" s="224"/>
      <c r="C8" s="225"/>
    </row>
    <row r="9" s="87" customFormat="1" ht="28" customHeight="1" spans="1:3">
      <c r="A9" s="226"/>
      <c r="B9" s="224"/>
      <c r="C9" s="225"/>
    </row>
    <row r="10" s="87" customFormat="1" ht="28" customHeight="1" spans="1:3">
      <c r="A10" s="227"/>
      <c r="B10" s="224"/>
      <c r="C10" s="225"/>
    </row>
    <row r="11" s="87" customFormat="1" ht="28" customHeight="1" spans="1:3">
      <c r="A11" s="227"/>
      <c r="B11" s="224"/>
      <c r="C11" s="225"/>
    </row>
    <row r="12" s="87" customFormat="1" ht="28" customHeight="1" spans="1:3">
      <c r="A12" s="226"/>
      <c r="B12" s="224"/>
      <c r="C12" s="225"/>
    </row>
    <row r="13" s="87" customFormat="1" ht="28" customHeight="1" spans="1:3">
      <c r="A13" s="226"/>
      <c r="B13" s="224"/>
      <c r="C13" s="225"/>
    </row>
    <row r="14" s="87" customFormat="1" ht="28" customHeight="1" spans="1:3">
      <c r="A14" s="226"/>
      <c r="B14" s="228"/>
      <c r="C14" s="225"/>
    </row>
    <row r="15" s="87" customFormat="1" ht="28" customHeight="1" spans="1:3">
      <c r="A15" s="226"/>
      <c r="B15" s="224"/>
      <c r="C15" s="229"/>
    </row>
    <row r="16" s="87" customFormat="1" ht="28" customHeight="1" spans="1:3">
      <c r="A16" s="226"/>
      <c r="B16" s="228"/>
      <c r="C16" s="229"/>
    </row>
    <row r="17" s="87" customFormat="1" ht="28" customHeight="1" spans="1:3">
      <c r="A17" s="226"/>
      <c r="B17" s="228"/>
      <c r="C17" s="230"/>
    </row>
    <row r="18" s="87" customFormat="1" ht="28" customHeight="1" spans="1:3">
      <c r="A18" s="226"/>
      <c r="B18" s="228"/>
      <c r="C18" s="230"/>
    </row>
    <row r="19" s="87" customFormat="1" ht="28" customHeight="1" spans="1:3">
      <c r="A19" s="226"/>
      <c r="B19" s="228"/>
      <c r="C19" s="230"/>
    </row>
    <row r="20" s="87" customFormat="1" ht="28" customHeight="1" spans="1:3">
      <c r="A20" s="226"/>
      <c r="B20" s="228"/>
      <c r="C20" s="230"/>
    </row>
    <row r="21" s="87" customFormat="1" ht="28" customHeight="1" spans="1:3">
      <c r="A21" s="226"/>
      <c r="B21" s="228"/>
      <c r="C21" s="230"/>
    </row>
    <row r="22" s="87" customFormat="1" ht="28" customHeight="1" spans="1:3">
      <c r="A22" s="226"/>
      <c r="B22" s="228"/>
      <c r="C22" s="230"/>
    </row>
    <row r="23" s="87" customFormat="1" ht="28" customHeight="1" spans="1:3">
      <c r="A23" s="226"/>
      <c r="B23" s="224"/>
      <c r="C23" s="230"/>
    </row>
    <row r="24" s="87" customFormat="1" ht="28" customHeight="1" spans="1:3">
      <c r="A24" s="226"/>
      <c r="B24" s="224"/>
      <c r="C24" s="230"/>
    </row>
    <row r="25" s="87" customFormat="1" ht="28" customHeight="1" spans="1:3">
      <c r="A25" s="224" t="s">
        <v>188</v>
      </c>
      <c r="B25" s="59"/>
      <c r="C25" s="230">
        <v>4000</v>
      </c>
    </row>
    <row r="26" s="87" customFormat="1" ht="38" customHeight="1" spans="1:3">
      <c r="A26" s="231"/>
      <c r="B26" s="161"/>
      <c r="C26" s="232"/>
    </row>
    <row r="27" s="87" customFormat="1" ht="38" customHeight="1" spans="1:3">
      <c r="A27" s="231"/>
      <c r="B27" s="161"/>
      <c r="C27" s="232"/>
    </row>
    <row r="28" s="87" customFormat="1" ht="38" customHeight="1" spans="1:3">
      <c r="A28" s="231"/>
      <c r="B28" s="161"/>
      <c r="C28" s="232"/>
    </row>
    <row r="29" s="87" customFormat="1" spans="1:3">
      <c r="A29" s="231"/>
      <c r="B29" s="161"/>
      <c r="C29" s="232"/>
    </row>
    <row r="30" s="87" customFormat="1" spans="1:3">
      <c r="A30" s="231"/>
      <c r="B30" s="161"/>
      <c r="C30" s="232"/>
    </row>
    <row r="31" s="87" customFormat="1" spans="1:3">
      <c r="A31" s="231"/>
      <c r="B31" s="161"/>
      <c r="C31" s="232"/>
    </row>
    <row r="32" s="87" customFormat="1" spans="1:3">
      <c r="A32" s="231"/>
      <c r="B32" s="161"/>
      <c r="C32" s="232"/>
    </row>
    <row r="33" s="87" customFormat="1" spans="1:3">
      <c r="A33" s="231"/>
      <c r="B33" s="161"/>
      <c r="C33" s="232"/>
    </row>
    <row r="34" s="87" customFormat="1" spans="1:3">
      <c r="A34" s="231"/>
      <c r="B34" s="161"/>
      <c r="C34" s="232"/>
    </row>
    <row r="35" s="87" customFormat="1" spans="1:3">
      <c r="A35" s="231"/>
      <c r="B35" s="161"/>
      <c r="C35" s="232"/>
    </row>
    <row r="36" s="87" customFormat="1" spans="1:3">
      <c r="A36" s="231"/>
      <c r="B36" s="161"/>
      <c r="C36" s="232"/>
    </row>
    <row r="37" s="87" customFormat="1" spans="1:3">
      <c r="A37" s="231"/>
      <c r="B37" s="161"/>
      <c r="C37" s="232"/>
    </row>
    <row r="38" s="87" customFormat="1" spans="1:3">
      <c r="A38" s="231"/>
      <c r="B38" s="161"/>
      <c r="C38" s="232"/>
    </row>
    <row r="39" s="87" customFormat="1" spans="1:3">
      <c r="A39" s="231"/>
      <c r="B39" s="161"/>
      <c r="C39" s="232"/>
    </row>
    <row r="40" s="87" customFormat="1" spans="1:3">
      <c r="A40" s="231"/>
      <c r="B40" s="161"/>
      <c r="C40" s="232"/>
    </row>
    <row r="41" s="87" customFormat="1" spans="1:3">
      <c r="A41" s="231"/>
      <c r="B41" s="161"/>
      <c r="C41" s="232"/>
    </row>
    <row r="42" s="87" customFormat="1" spans="1:3">
      <c r="A42" s="231"/>
      <c r="B42" s="161"/>
      <c r="C42" s="232"/>
    </row>
    <row r="43" s="87" customFormat="1" spans="1:3">
      <c r="A43" s="231"/>
      <c r="B43" s="161"/>
      <c r="C43" s="232"/>
    </row>
    <row r="44" s="87" customFormat="1" spans="1:3">
      <c r="A44" s="231"/>
      <c r="B44" s="161"/>
      <c r="C44" s="232"/>
    </row>
    <row r="45" s="87" customFormat="1" spans="1:3">
      <c r="A45" s="231"/>
      <c r="B45" s="161"/>
      <c r="C45" s="232"/>
    </row>
    <row r="46" s="87" customFormat="1" spans="1:3">
      <c r="A46" s="231"/>
      <c r="B46" s="161"/>
      <c r="C46" s="232"/>
    </row>
    <row r="47" s="87" customFormat="1" spans="1:3">
      <c r="A47" s="233"/>
      <c r="C47" s="218"/>
    </row>
    <row r="48" s="87" customFormat="1" spans="1:3">
      <c r="A48" s="233"/>
      <c r="C48" s="218"/>
    </row>
    <row r="49" s="87" customFormat="1" spans="1:3">
      <c r="A49" s="233"/>
      <c r="C49" s="218"/>
    </row>
    <row r="50" s="87" customFormat="1" spans="1:3">
      <c r="A50" s="233"/>
      <c r="C50" s="218"/>
    </row>
    <row r="51" s="87" customFormat="1" spans="1:3">
      <c r="A51" s="233"/>
      <c r="C51" s="218"/>
    </row>
    <row r="52" s="87" customFormat="1" spans="1:3">
      <c r="A52" s="233"/>
      <c r="C52" s="218"/>
    </row>
  </sheetData>
  <mergeCells count="1">
    <mergeCell ref="A2:C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workbookViewId="0">
      <selection activeCell="A2" sqref="A2:D2"/>
    </sheetView>
  </sheetViews>
  <sheetFormatPr defaultColWidth="9.12962962962963" defaultRowHeight="15.6" outlineLevelCol="3"/>
  <cols>
    <col min="1" max="1" width="26.75" style="205" customWidth="1"/>
    <col min="2" max="2" width="13.1296296296296" style="206" customWidth="1"/>
    <col min="3" max="3" width="26.75" style="205" customWidth="1"/>
    <col min="4" max="4" width="13.1296296296296" style="206" customWidth="1"/>
    <col min="5" max="16384" width="9.12962962962963" style="205" customWidth="1"/>
  </cols>
  <sheetData>
    <row r="1" ht="18" customHeight="1" spans="1:1">
      <c r="A1" s="205" t="s">
        <v>189</v>
      </c>
    </row>
    <row r="2" s="205" customFormat="1" ht="33.95" customHeight="1" spans="1:4">
      <c r="A2" s="70" t="s">
        <v>190</v>
      </c>
      <c r="B2" s="71"/>
      <c r="C2" s="70"/>
      <c r="D2" s="71"/>
    </row>
    <row r="3" s="205" customFormat="1" ht="17.1" customHeight="1" spans="1:4">
      <c r="A3" s="72" t="s">
        <v>2</v>
      </c>
      <c r="B3" s="207"/>
      <c r="C3" s="72"/>
      <c r="D3" s="207"/>
    </row>
    <row r="4" s="205" customFormat="1" ht="37" customHeight="1" spans="1:4">
      <c r="A4" s="58" t="s">
        <v>5</v>
      </c>
      <c r="B4" s="208" t="s">
        <v>6</v>
      </c>
      <c r="C4" s="58" t="s">
        <v>5</v>
      </c>
      <c r="D4" s="208" t="s">
        <v>6</v>
      </c>
    </row>
    <row r="5" s="205" customFormat="1" ht="37" customHeight="1" spans="1:4">
      <c r="A5" s="209" t="s">
        <v>191</v>
      </c>
      <c r="B5" s="122">
        <f>SUM(B6:B8,B11,B13:B14)</f>
        <v>52489</v>
      </c>
      <c r="C5" s="210" t="s">
        <v>192</v>
      </c>
      <c r="D5" s="122">
        <f>SUM(D6:D8,D11,D12:D13)</f>
        <v>52489</v>
      </c>
    </row>
    <row r="6" s="205" customFormat="1" ht="37" customHeight="1" spans="1:4">
      <c r="A6" s="211" t="s">
        <v>193</v>
      </c>
      <c r="B6" s="122">
        <v>19447</v>
      </c>
      <c r="C6" s="212" t="s">
        <v>194</v>
      </c>
      <c r="D6" s="122">
        <v>34839</v>
      </c>
    </row>
    <row r="7" s="205" customFormat="1" ht="37" customHeight="1" spans="1:4">
      <c r="A7" s="213" t="s">
        <v>195</v>
      </c>
      <c r="B7" s="122">
        <v>793</v>
      </c>
      <c r="C7" s="212" t="s">
        <v>196</v>
      </c>
      <c r="D7" s="122">
        <v>277</v>
      </c>
    </row>
    <row r="8" s="205" customFormat="1" ht="37" customHeight="1" spans="1:4">
      <c r="A8" s="213" t="s">
        <v>197</v>
      </c>
      <c r="B8" s="122">
        <f>B9</f>
        <v>0</v>
      </c>
      <c r="C8" s="214" t="s">
        <v>119</v>
      </c>
      <c r="D8" s="122">
        <f>D9</f>
        <v>10000</v>
      </c>
    </row>
    <row r="9" s="205" customFormat="1" ht="37" customHeight="1" spans="1:4">
      <c r="A9" s="213" t="s">
        <v>198</v>
      </c>
      <c r="B9" s="122">
        <f>B10</f>
        <v>0</v>
      </c>
      <c r="C9" s="74" t="s">
        <v>199</v>
      </c>
      <c r="D9" s="122">
        <v>10000</v>
      </c>
    </row>
    <row r="10" s="205" customFormat="1" ht="37" customHeight="1" spans="1:4">
      <c r="A10" s="213" t="s">
        <v>200</v>
      </c>
      <c r="B10" s="122"/>
      <c r="C10" s="74" t="s">
        <v>201</v>
      </c>
      <c r="D10" s="122">
        <v>0</v>
      </c>
    </row>
    <row r="11" s="205" customFormat="1" ht="37" customHeight="1" spans="1:4">
      <c r="A11" s="213" t="s">
        <v>202</v>
      </c>
      <c r="B11" s="122">
        <v>26800</v>
      </c>
      <c r="C11" s="214" t="s">
        <v>203</v>
      </c>
      <c r="D11" s="122"/>
    </row>
    <row r="12" s="205" customFormat="1" ht="37" customHeight="1" spans="1:4">
      <c r="A12" s="213" t="s">
        <v>204</v>
      </c>
      <c r="B12" s="122">
        <v>26800</v>
      </c>
      <c r="C12" s="214" t="s">
        <v>205</v>
      </c>
      <c r="D12" s="215">
        <v>1601</v>
      </c>
    </row>
    <row r="13" s="205" customFormat="1" ht="37" customHeight="1" spans="1:4">
      <c r="A13" s="213" t="s">
        <v>206</v>
      </c>
      <c r="B13" s="122">
        <v>3848</v>
      </c>
      <c r="C13" s="214" t="s">
        <v>207</v>
      </c>
      <c r="D13" s="122">
        <v>5772</v>
      </c>
    </row>
    <row r="14" s="205" customFormat="1" ht="37" customHeight="1" spans="1:4">
      <c r="A14" s="213" t="s">
        <v>208</v>
      </c>
      <c r="B14" s="122">
        <f>SUM(B15:B17)</f>
        <v>1601</v>
      </c>
      <c r="C14" s="74"/>
      <c r="D14" s="122"/>
    </row>
    <row r="15" s="205" customFormat="1" ht="37" customHeight="1" spans="1:4">
      <c r="A15" s="74" t="s">
        <v>209</v>
      </c>
      <c r="B15" s="122">
        <v>1601</v>
      </c>
      <c r="C15" s="74"/>
      <c r="D15" s="122"/>
    </row>
    <row r="16" s="205" customFormat="1" ht="37" customHeight="1" spans="1:4">
      <c r="A16" s="74" t="s">
        <v>210</v>
      </c>
      <c r="B16" s="122">
        <v>0</v>
      </c>
      <c r="C16" s="74"/>
      <c r="D16" s="122"/>
    </row>
    <row r="17" s="205" customFormat="1" ht="37" customHeight="1" spans="1:4">
      <c r="A17" s="74" t="s">
        <v>211</v>
      </c>
      <c r="B17" s="122">
        <v>0</v>
      </c>
      <c r="C17" s="216"/>
      <c r="D17" s="217"/>
    </row>
    <row r="18" s="205" customFormat="1" ht="37" customHeight="1" spans="2:4">
      <c r="B18" s="206"/>
      <c r="D18" s="206"/>
    </row>
    <row r="19" s="205" customFormat="1" ht="37" customHeight="1" spans="2:4">
      <c r="B19" s="206"/>
      <c r="D19" s="206"/>
    </row>
    <row r="20" s="205" customFormat="1" ht="37" customHeight="1" spans="2:4">
      <c r="B20" s="206"/>
      <c r="D20" s="206"/>
    </row>
    <row r="21" s="205" customFormat="1" ht="33" customHeight="1" spans="2:4">
      <c r="B21" s="206"/>
      <c r="D21" s="206"/>
    </row>
    <row r="22" s="205" customFormat="1" ht="33" customHeight="1" spans="2:4">
      <c r="B22" s="206"/>
      <c r="D22" s="206"/>
    </row>
    <row r="23" s="205" customFormat="1" ht="33" customHeight="1" spans="2:4">
      <c r="B23" s="206"/>
      <c r="D23" s="206"/>
    </row>
    <row r="24" s="205" customFormat="1" ht="33" customHeight="1" spans="2:4">
      <c r="B24" s="206"/>
      <c r="D24" s="206"/>
    </row>
    <row r="25" s="205" customFormat="1" ht="33" customHeight="1" spans="2:4">
      <c r="B25" s="206"/>
      <c r="D25" s="206"/>
    </row>
    <row r="26" s="205" customFormat="1" ht="33" customHeight="1" spans="2:4">
      <c r="B26" s="206"/>
      <c r="D26" s="206"/>
    </row>
    <row r="27" s="205" customFormat="1" ht="33" customHeight="1" spans="2:4">
      <c r="B27" s="206"/>
      <c r="D27" s="206"/>
    </row>
    <row r="28" s="205" customFormat="1" ht="33" customHeight="1" spans="2:4">
      <c r="B28" s="206"/>
      <c r="D28" s="206"/>
    </row>
    <row r="29" s="205" customFormat="1" ht="33" customHeight="1" spans="2:4">
      <c r="B29" s="206"/>
      <c r="D29" s="206"/>
    </row>
    <row r="30" s="205" customFormat="1" ht="33" customHeight="1" spans="2:4">
      <c r="B30" s="206"/>
      <c r="D30" s="206"/>
    </row>
    <row r="31" s="205" customFormat="1" ht="33" customHeight="1" spans="2:4">
      <c r="B31" s="206"/>
      <c r="D31" s="206"/>
    </row>
    <row r="32" s="205" customFormat="1" ht="33" customHeight="1" spans="2:4">
      <c r="B32" s="206"/>
      <c r="D32" s="206"/>
    </row>
    <row r="33" s="205" customFormat="1" ht="33" customHeight="1" spans="2:4">
      <c r="B33" s="206"/>
      <c r="D33" s="206"/>
    </row>
    <row r="34" s="205" customFormat="1" ht="33" customHeight="1" spans="2:4">
      <c r="B34" s="206"/>
      <c r="D34" s="206"/>
    </row>
    <row r="35" s="205" customFormat="1" ht="33" customHeight="1" spans="2:4">
      <c r="B35" s="206"/>
      <c r="D35" s="206"/>
    </row>
    <row r="36" s="205" customFormat="1" ht="33" customHeight="1" spans="2:4">
      <c r="B36" s="206"/>
      <c r="D36" s="206"/>
    </row>
    <row r="37" s="205" customFormat="1" ht="33" customHeight="1" spans="2:4">
      <c r="B37" s="206"/>
      <c r="D37" s="206"/>
    </row>
  </sheetData>
  <mergeCells count="2">
    <mergeCell ref="A2:D2"/>
    <mergeCell ref="A3: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5" sqref="A15:E15"/>
    </sheetView>
  </sheetViews>
  <sheetFormatPr defaultColWidth="9" defaultRowHeight="13.2"/>
  <cols>
    <col min="1" max="1" width="28.8796296296296" style="62" customWidth="1"/>
    <col min="2" max="3" width="11.6296296296296" style="195" customWidth="1"/>
    <col min="4" max="5" width="11.6296296296296" style="62" customWidth="1"/>
    <col min="6" max="6" width="16.75" style="62" hidden="1" customWidth="1"/>
    <col min="7" max="7" width="11.1296296296296" style="62" hidden="1" customWidth="1"/>
    <col min="8" max="8" width="9" style="62" hidden="1" customWidth="1"/>
    <col min="9" max="9" width="12" style="62" hidden="1" customWidth="1"/>
    <col min="10" max="10" width="9" style="62"/>
    <col min="11" max="11" width="9" style="62" hidden="1" customWidth="1"/>
    <col min="12" max="12" width="12" style="62" hidden="1" customWidth="1"/>
    <col min="13" max="16384" width="9" style="62"/>
  </cols>
  <sheetData>
    <row r="1" spans="1:1">
      <c r="A1" s="87" t="s">
        <v>212</v>
      </c>
    </row>
    <row r="2" s="62" customFormat="1" ht="28" customHeight="1" spans="1:5">
      <c r="A2" s="163" t="s">
        <v>213</v>
      </c>
      <c r="B2" s="196"/>
      <c r="C2" s="196"/>
      <c r="D2" s="163"/>
      <c r="E2" s="163"/>
    </row>
    <row r="3" s="62" customFormat="1" ht="23.25" customHeight="1" spans="1:5">
      <c r="A3" s="87"/>
      <c r="B3" s="197"/>
      <c r="C3" s="197"/>
      <c r="D3" s="87"/>
      <c r="E3" s="198" t="s">
        <v>130</v>
      </c>
    </row>
    <row r="4" s="62" customFormat="1" ht="37" customHeight="1" spans="1:8">
      <c r="A4" s="54" t="s">
        <v>131</v>
      </c>
      <c r="B4" s="55" t="s">
        <v>214</v>
      </c>
      <c r="C4" s="56" t="s">
        <v>215</v>
      </c>
      <c r="D4" s="57" t="s">
        <v>216</v>
      </c>
      <c r="E4" s="57" t="s">
        <v>217</v>
      </c>
      <c r="F4" s="54" t="s">
        <v>131</v>
      </c>
      <c r="G4" s="55" t="s">
        <v>218</v>
      </c>
      <c r="H4" s="56" t="s">
        <v>219</v>
      </c>
    </row>
    <row r="5" s="62" customFormat="1" ht="28" customHeight="1" spans="1:8">
      <c r="A5" s="58" t="s">
        <v>220</v>
      </c>
      <c r="B5" s="82">
        <f t="shared" ref="B5:H5" si="0">SUM(B6:B12)</f>
        <v>50000</v>
      </c>
      <c r="C5" s="82">
        <f t="shared" si="0"/>
        <v>19447</v>
      </c>
      <c r="D5" s="60">
        <f>C5/B5*100</f>
        <v>38.894</v>
      </c>
      <c r="E5" s="60">
        <v>-36.42</v>
      </c>
      <c r="F5" s="58" t="s">
        <v>220</v>
      </c>
      <c r="G5" s="82">
        <f t="shared" si="0"/>
        <v>30000</v>
      </c>
      <c r="H5" s="82">
        <f t="shared" si="0"/>
        <v>95313</v>
      </c>
    </row>
    <row r="6" s="62" customFormat="1" ht="28" customHeight="1" spans="1:8">
      <c r="A6" s="61" t="s">
        <v>221</v>
      </c>
      <c r="B6" s="82"/>
      <c r="C6" s="82"/>
      <c r="D6" s="60"/>
      <c r="E6" s="60"/>
      <c r="F6" s="61" t="s">
        <v>221</v>
      </c>
      <c r="G6" s="82"/>
      <c r="H6" s="82"/>
    </row>
    <row r="7" s="62" customFormat="1" ht="28" customHeight="1" spans="1:8">
      <c r="A7" s="61" t="s">
        <v>222</v>
      </c>
      <c r="B7" s="82"/>
      <c r="C7" s="82"/>
      <c r="D7" s="60"/>
      <c r="E7" s="60"/>
      <c r="F7" s="61" t="s">
        <v>222</v>
      </c>
      <c r="G7" s="82"/>
      <c r="H7" s="82"/>
    </row>
    <row r="8" s="62" customFormat="1" ht="28" customHeight="1" spans="1:8">
      <c r="A8" s="59" t="s">
        <v>223</v>
      </c>
      <c r="B8" s="82"/>
      <c r="C8" s="82">
        <v>294</v>
      </c>
      <c r="D8" s="60"/>
      <c r="E8" s="60"/>
      <c r="F8" s="59" t="s">
        <v>223</v>
      </c>
      <c r="G8" s="82"/>
      <c r="H8" s="82">
        <v>389</v>
      </c>
    </row>
    <row r="9" s="62" customFormat="1" ht="28" customHeight="1" spans="1:12">
      <c r="A9" s="61" t="s">
        <v>224</v>
      </c>
      <c r="B9" s="82">
        <v>50000</v>
      </c>
      <c r="C9" s="82">
        <v>18275</v>
      </c>
      <c r="D9" s="60">
        <f>C9/B9*100</f>
        <v>36.55</v>
      </c>
      <c r="E9" s="60">
        <v>-68.91</v>
      </c>
      <c r="F9" s="61" t="s">
        <v>224</v>
      </c>
      <c r="G9" s="82">
        <v>30000</v>
      </c>
      <c r="H9" s="82">
        <v>92471</v>
      </c>
      <c r="I9" s="62">
        <f>(C9-H9)/H9*100</f>
        <v>-80.2370472905019</v>
      </c>
      <c r="K9" s="62">
        <v>58791</v>
      </c>
      <c r="L9" s="62">
        <f>(18275-58791)/58791</f>
        <v>-0.689153101665221</v>
      </c>
    </row>
    <row r="10" s="62" customFormat="1" ht="28" customHeight="1" spans="1:8">
      <c r="A10" s="61" t="s">
        <v>225</v>
      </c>
      <c r="B10" s="82"/>
      <c r="C10" s="82"/>
      <c r="D10" s="60"/>
      <c r="E10" s="60"/>
      <c r="F10" s="61" t="s">
        <v>225</v>
      </c>
      <c r="G10" s="82"/>
      <c r="H10" s="82"/>
    </row>
    <row r="11" s="62" customFormat="1" ht="28" customHeight="1" spans="1:8">
      <c r="A11" s="61" t="s">
        <v>226</v>
      </c>
      <c r="B11" s="82"/>
      <c r="C11" s="82"/>
      <c r="D11" s="60"/>
      <c r="E11" s="60"/>
      <c r="F11" s="61" t="s">
        <v>226</v>
      </c>
      <c r="G11" s="82"/>
      <c r="H11" s="82">
        <v>2453</v>
      </c>
    </row>
    <row r="12" s="62" customFormat="1" ht="28" customHeight="1" spans="1:8">
      <c r="A12" s="61" t="s">
        <v>227</v>
      </c>
      <c r="B12" s="82"/>
      <c r="C12" s="82">
        <v>878</v>
      </c>
      <c r="D12" s="60"/>
      <c r="E12" s="60"/>
      <c r="F12" s="61" t="s">
        <v>228</v>
      </c>
      <c r="G12" s="82"/>
      <c r="H12" s="82"/>
    </row>
    <row r="13" s="62" customFormat="1" ht="30.95" customHeight="1" spans="1:5">
      <c r="A13" s="155"/>
      <c r="B13" s="199"/>
      <c r="C13" s="200"/>
      <c r="D13" s="85"/>
      <c r="E13" s="201"/>
    </row>
    <row r="14" s="62" customFormat="1" ht="21" customHeight="1" spans="1:5">
      <c r="A14" s="155" t="s">
        <v>212</v>
      </c>
      <c r="B14" s="199"/>
      <c r="C14" s="200"/>
      <c r="D14" s="85"/>
      <c r="E14" s="201"/>
    </row>
    <row r="15" s="62" customFormat="1" ht="30.95" customHeight="1" spans="1:5">
      <c r="A15" s="50" t="s">
        <v>229</v>
      </c>
      <c r="B15" s="70"/>
      <c r="C15" s="70"/>
      <c r="D15" s="50"/>
      <c r="E15" s="50"/>
    </row>
    <row r="16" s="62" customFormat="1" ht="26" customHeight="1" spans="1:5">
      <c r="A16" s="85"/>
      <c r="B16" s="199"/>
      <c r="C16" s="199"/>
      <c r="D16" s="85"/>
      <c r="E16" s="156" t="s">
        <v>130</v>
      </c>
    </row>
    <row r="17" s="62" customFormat="1" ht="37" customHeight="1" spans="1:7">
      <c r="A17" s="54" t="s">
        <v>131</v>
      </c>
      <c r="B17" s="55" t="s">
        <v>230</v>
      </c>
      <c r="C17" s="56" t="s">
        <v>231</v>
      </c>
      <c r="D17" s="57" t="s">
        <v>232</v>
      </c>
      <c r="E17" s="57" t="s">
        <v>233</v>
      </c>
      <c r="F17" s="54" t="s">
        <v>131</v>
      </c>
      <c r="G17" s="56" t="s">
        <v>234</v>
      </c>
    </row>
    <row r="18" s="62" customFormat="1" ht="27" customHeight="1" spans="1:12">
      <c r="A18" s="54" t="s">
        <v>235</v>
      </c>
      <c r="B18" s="202">
        <f t="shared" ref="B18:G18" si="1">SUM(B19:B26)</f>
        <v>40611</v>
      </c>
      <c r="C18" s="202">
        <f t="shared" si="1"/>
        <v>34839</v>
      </c>
      <c r="D18" s="60">
        <f t="shared" ref="D18:D21" si="2">C18/B18*100</f>
        <v>85.787102016695</v>
      </c>
      <c r="E18" s="60">
        <v>-64.48</v>
      </c>
      <c r="F18" s="54" t="s">
        <v>235</v>
      </c>
      <c r="G18" s="202">
        <f t="shared" si="1"/>
        <v>136031</v>
      </c>
      <c r="H18" s="62">
        <f t="shared" ref="H18:H26" si="3">C18-G18</f>
        <v>-101192</v>
      </c>
      <c r="I18" s="62">
        <f t="shared" ref="I18:I26" si="4">H18/G18*100</f>
        <v>-74.3889260536201</v>
      </c>
      <c r="K18" s="202">
        <f>SUM(K19:K26)</f>
        <v>98073</v>
      </c>
      <c r="L18" s="62">
        <f t="shared" ref="L18:L26" si="5">(C18-K18)/K18*100</f>
        <v>-64.4764614113976</v>
      </c>
    </row>
    <row r="19" s="62" customFormat="1" ht="27" customHeight="1" spans="1:12">
      <c r="A19" s="59" t="s">
        <v>236</v>
      </c>
      <c r="B19" s="80">
        <v>48</v>
      </c>
      <c r="C19" s="82">
        <v>48</v>
      </c>
      <c r="D19" s="60"/>
      <c r="E19" s="60">
        <v>-55.14</v>
      </c>
      <c r="F19" s="59" t="s">
        <v>236</v>
      </c>
      <c r="G19" s="82"/>
      <c r="H19" s="62">
        <f t="shared" si="3"/>
        <v>48</v>
      </c>
      <c r="I19" s="62" t="e">
        <f t="shared" si="4"/>
        <v>#DIV/0!</v>
      </c>
      <c r="K19" s="82">
        <v>107</v>
      </c>
      <c r="L19" s="62">
        <f t="shared" si="5"/>
        <v>-55.1401869158878</v>
      </c>
    </row>
    <row r="20" s="62" customFormat="1" ht="27" customHeight="1" spans="1:12">
      <c r="A20" s="59" t="s">
        <v>237</v>
      </c>
      <c r="B20" s="202">
        <v>3</v>
      </c>
      <c r="C20" s="82">
        <v>3</v>
      </c>
      <c r="D20" s="60">
        <f t="shared" si="2"/>
        <v>100</v>
      </c>
      <c r="E20" s="60"/>
      <c r="F20" s="59" t="s">
        <v>237</v>
      </c>
      <c r="G20" s="82">
        <v>3</v>
      </c>
      <c r="H20" s="62">
        <f t="shared" si="3"/>
        <v>0</v>
      </c>
      <c r="I20" s="62">
        <f t="shared" si="4"/>
        <v>0</v>
      </c>
      <c r="K20" s="82">
        <v>3</v>
      </c>
      <c r="L20" s="62">
        <f t="shared" si="5"/>
        <v>0</v>
      </c>
    </row>
    <row r="21" s="62" customFormat="1" ht="27" customHeight="1" spans="1:12">
      <c r="A21" s="59" t="s">
        <v>238</v>
      </c>
      <c r="B21" s="202">
        <v>20102</v>
      </c>
      <c r="C21" s="82">
        <v>19439</v>
      </c>
      <c r="D21" s="60">
        <f t="shared" si="2"/>
        <v>96.7018207143568</v>
      </c>
      <c r="E21" s="60">
        <v>-73.3</v>
      </c>
      <c r="F21" s="59" t="s">
        <v>238</v>
      </c>
      <c r="G21" s="82">
        <v>133283</v>
      </c>
      <c r="H21" s="62">
        <f t="shared" si="3"/>
        <v>-113844</v>
      </c>
      <c r="I21" s="62">
        <f t="shared" si="4"/>
        <v>-85.4152442547062</v>
      </c>
      <c r="K21" s="82">
        <v>72804</v>
      </c>
      <c r="L21" s="62">
        <f t="shared" si="5"/>
        <v>-73.2995439810999</v>
      </c>
    </row>
    <row r="22" s="62" customFormat="1" ht="27" customHeight="1" spans="1:12">
      <c r="A22" s="82" t="s">
        <v>239</v>
      </c>
      <c r="B22" s="202">
        <v>44</v>
      </c>
      <c r="C22" s="82">
        <v>44</v>
      </c>
      <c r="D22" s="60"/>
      <c r="E22" s="60"/>
      <c r="F22" s="82" t="s">
        <v>239</v>
      </c>
      <c r="G22" s="82">
        <v>18</v>
      </c>
      <c r="H22" s="62">
        <f t="shared" si="3"/>
        <v>26</v>
      </c>
      <c r="I22" s="62">
        <f t="shared" si="4"/>
        <v>144.444444444444</v>
      </c>
      <c r="K22" s="82"/>
      <c r="L22" s="62" t="e">
        <f t="shared" si="5"/>
        <v>#DIV/0!</v>
      </c>
    </row>
    <row r="23" s="62" customFormat="1" ht="27" customHeight="1" spans="1:12">
      <c r="A23" s="82" t="s">
        <v>240</v>
      </c>
      <c r="B23" s="202"/>
      <c r="C23" s="82"/>
      <c r="D23" s="60"/>
      <c r="E23" s="60"/>
      <c r="F23" s="82" t="s">
        <v>240</v>
      </c>
      <c r="G23" s="82"/>
      <c r="H23" s="62">
        <f t="shared" si="3"/>
        <v>0</v>
      </c>
      <c r="I23" s="62" t="e">
        <f t="shared" si="4"/>
        <v>#DIV/0!</v>
      </c>
      <c r="K23" s="82"/>
      <c r="L23" s="62" t="e">
        <f t="shared" si="5"/>
        <v>#DIV/0!</v>
      </c>
    </row>
    <row r="24" s="62" customFormat="1" ht="27" customHeight="1" spans="1:12">
      <c r="A24" s="59" t="s">
        <v>241</v>
      </c>
      <c r="B24" s="203">
        <v>15849</v>
      </c>
      <c r="C24" s="82">
        <v>10740</v>
      </c>
      <c r="D24" s="60">
        <f>C24/B24*100</f>
        <v>67.7645277304562</v>
      </c>
      <c r="E24" s="60">
        <v>-49.77</v>
      </c>
      <c r="F24" s="59" t="s">
        <v>241</v>
      </c>
      <c r="G24" s="82">
        <v>306</v>
      </c>
      <c r="H24" s="62">
        <f t="shared" si="3"/>
        <v>10434</v>
      </c>
      <c r="I24" s="62">
        <f t="shared" si="4"/>
        <v>3409.80392156863</v>
      </c>
      <c r="K24" s="82">
        <v>21383</v>
      </c>
      <c r="L24" s="62">
        <f t="shared" si="5"/>
        <v>-49.7731843052892</v>
      </c>
    </row>
    <row r="25" s="62" customFormat="1" ht="24" customHeight="1" spans="1:12">
      <c r="A25" s="59" t="s">
        <v>242</v>
      </c>
      <c r="B25" s="82">
        <v>4542</v>
      </c>
      <c r="C25" s="82">
        <v>4542</v>
      </c>
      <c r="D25" s="60">
        <f>C25/B25*100</f>
        <v>100</v>
      </c>
      <c r="E25" s="60">
        <v>21.28</v>
      </c>
      <c r="F25" s="59" t="s">
        <v>242</v>
      </c>
      <c r="G25" s="82">
        <v>2391</v>
      </c>
      <c r="H25" s="62">
        <f t="shared" si="3"/>
        <v>2151</v>
      </c>
      <c r="I25" s="62">
        <f t="shared" si="4"/>
        <v>89.9623588456713</v>
      </c>
      <c r="K25" s="82">
        <v>3745</v>
      </c>
      <c r="L25" s="62">
        <f t="shared" si="5"/>
        <v>21.2817089452603</v>
      </c>
    </row>
    <row r="26" s="62" customFormat="1" ht="27" customHeight="1" spans="1:12">
      <c r="A26" s="59" t="s">
        <v>243</v>
      </c>
      <c r="B26" s="202">
        <v>23</v>
      </c>
      <c r="C26" s="82">
        <v>23</v>
      </c>
      <c r="D26" s="60"/>
      <c r="E26" s="60">
        <v>-25.8</v>
      </c>
      <c r="F26" s="59" t="s">
        <v>243</v>
      </c>
      <c r="G26" s="82">
        <v>30</v>
      </c>
      <c r="H26" s="62">
        <f t="shared" si="3"/>
        <v>-7</v>
      </c>
      <c r="I26" s="62">
        <f t="shared" si="4"/>
        <v>-23.3333333333333</v>
      </c>
      <c r="K26" s="82">
        <v>31</v>
      </c>
      <c r="L26" s="62">
        <f t="shared" si="5"/>
        <v>-25.8064516129032</v>
      </c>
    </row>
    <row r="27" s="62" customFormat="1" ht="24" customHeight="1" spans="1:5">
      <c r="A27" s="161"/>
      <c r="B27" s="204"/>
      <c r="C27" s="204"/>
      <c r="D27" s="84"/>
      <c r="E27" s="84"/>
    </row>
  </sheetData>
  <mergeCells count="2">
    <mergeCell ref="A2:E2"/>
    <mergeCell ref="A15:E1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2" sqref="A2:D2"/>
    </sheetView>
  </sheetViews>
  <sheetFormatPr defaultColWidth="9" defaultRowHeight="15.6" outlineLevelCol="3"/>
  <cols>
    <col min="1" max="1" width="30.6296296296296" style="69" customWidth="1"/>
    <col min="2" max="2" width="8.5" style="69" customWidth="1"/>
    <col min="3" max="3" width="30.6296296296296" style="69" customWidth="1"/>
    <col min="4" max="4" width="9.5" style="69" customWidth="1"/>
    <col min="5" max="16384" width="9" style="69"/>
  </cols>
  <sheetData>
    <row r="1" ht="17.4" spans="1:1">
      <c r="A1" s="7" t="s">
        <v>244</v>
      </c>
    </row>
    <row r="2" s="69" customFormat="1" ht="20.4" spans="1:4">
      <c r="A2" s="70" t="s">
        <v>245</v>
      </c>
      <c r="B2" s="71"/>
      <c r="C2" s="70"/>
      <c r="D2" s="71"/>
    </row>
    <row r="3" s="69" customFormat="1" spans="1:4">
      <c r="A3" s="72" t="s">
        <v>2</v>
      </c>
      <c r="B3" s="72"/>
      <c r="C3" s="72"/>
      <c r="D3" s="72"/>
    </row>
    <row r="4" s="69" customFormat="1" ht="36" customHeight="1" spans="1:4">
      <c r="A4" s="73" t="s">
        <v>5</v>
      </c>
      <c r="B4" s="73" t="s">
        <v>6</v>
      </c>
      <c r="C4" s="73" t="s">
        <v>5</v>
      </c>
      <c r="D4" s="73" t="s">
        <v>6</v>
      </c>
    </row>
    <row r="5" s="69" customFormat="1" ht="36" customHeight="1" spans="1:4">
      <c r="A5" s="74" t="s">
        <v>246</v>
      </c>
      <c r="B5" s="75">
        <v>180</v>
      </c>
      <c r="C5" s="74" t="s">
        <v>247</v>
      </c>
      <c r="D5" s="75">
        <v>306</v>
      </c>
    </row>
    <row r="6" s="69" customFormat="1" ht="36" customHeight="1" spans="1:4">
      <c r="A6" s="74" t="s">
        <v>248</v>
      </c>
      <c r="B6" s="75">
        <v>306</v>
      </c>
      <c r="C6" s="74" t="s">
        <v>249</v>
      </c>
      <c r="D6" s="75"/>
    </row>
    <row r="7" s="69" customFormat="1" ht="36" customHeight="1" spans="1:4">
      <c r="A7" s="74" t="s">
        <v>250</v>
      </c>
      <c r="B7" s="75"/>
      <c r="C7" s="74" t="s">
        <v>251</v>
      </c>
      <c r="D7" s="75"/>
    </row>
    <row r="8" s="69" customFormat="1" ht="36" customHeight="1" spans="1:4">
      <c r="A8" s="74" t="s">
        <v>252</v>
      </c>
      <c r="B8" s="75">
        <v>4418</v>
      </c>
      <c r="C8" s="74" t="s">
        <v>253</v>
      </c>
      <c r="D8" s="75">
        <v>180</v>
      </c>
    </row>
    <row r="9" s="69" customFormat="1" ht="36" customHeight="1" spans="1:4">
      <c r="A9" s="74" t="s">
        <v>254</v>
      </c>
      <c r="B9" s="75"/>
      <c r="C9" s="74" t="s">
        <v>255</v>
      </c>
      <c r="D9" s="75"/>
    </row>
    <row r="10" s="69" customFormat="1" ht="36" customHeight="1" spans="1:4">
      <c r="A10" s="74" t="s">
        <v>256</v>
      </c>
      <c r="B10" s="75"/>
      <c r="C10" s="74" t="s">
        <v>257</v>
      </c>
      <c r="D10" s="75"/>
    </row>
    <row r="11" s="69" customFormat="1" ht="36" customHeight="1" spans="1:4">
      <c r="A11" s="74"/>
      <c r="B11" s="76"/>
      <c r="C11" s="74" t="s">
        <v>258</v>
      </c>
      <c r="D11" s="75">
        <v>4418</v>
      </c>
    </row>
    <row r="12" s="69" customFormat="1" ht="36" customHeight="1" spans="1:4">
      <c r="A12" s="73" t="s">
        <v>259</v>
      </c>
      <c r="B12" s="75">
        <f>B8+B6+B5</f>
        <v>4904</v>
      </c>
      <c r="C12" s="73" t="s">
        <v>260</v>
      </c>
      <c r="D12" s="75">
        <f>D11+D8+D5</f>
        <v>4904</v>
      </c>
    </row>
  </sheetData>
  <mergeCells count="2">
    <mergeCell ref="A2:D2"/>
    <mergeCell ref="A3:D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A2" sqref="A2:D2"/>
    </sheetView>
  </sheetViews>
  <sheetFormatPr defaultColWidth="9" defaultRowHeight="15.6" outlineLevelCol="3"/>
  <cols>
    <col min="1" max="1" width="25.8796296296296" style="69" customWidth="1"/>
    <col min="2" max="2" width="10.25" style="69" customWidth="1"/>
    <col min="3" max="3" width="30.5" style="69" customWidth="1"/>
    <col min="4" max="4" width="11.1296296296296" style="69" customWidth="1"/>
    <col min="5" max="16384" width="9" style="69"/>
  </cols>
  <sheetData>
    <row r="1" ht="17.4" spans="1:1">
      <c r="A1" s="7" t="s">
        <v>261</v>
      </c>
    </row>
    <row r="2" s="69" customFormat="1" ht="30" customHeight="1" spans="1:4">
      <c r="A2" s="163" t="s">
        <v>262</v>
      </c>
      <c r="B2" s="163"/>
      <c r="C2" s="163"/>
      <c r="D2" s="163"/>
    </row>
    <row r="3" s="69" customFormat="1" ht="22" customHeight="1" spans="4:4">
      <c r="D3" s="120" t="s">
        <v>2</v>
      </c>
    </row>
    <row r="4" s="69" customFormat="1" ht="47" customHeight="1" spans="1:4">
      <c r="A4" s="54" t="s">
        <v>5</v>
      </c>
      <c r="B4" s="54" t="s">
        <v>263</v>
      </c>
      <c r="C4" s="54" t="s">
        <v>5</v>
      </c>
      <c r="D4" s="54" t="s">
        <v>6</v>
      </c>
    </row>
    <row r="5" s="69" customFormat="1" ht="61" customHeight="1" spans="1:4">
      <c r="A5" s="54" t="s">
        <v>264</v>
      </c>
      <c r="B5" s="59">
        <f>SUM(B6:B9)</f>
        <v>59264</v>
      </c>
      <c r="C5" s="54" t="s">
        <v>265</v>
      </c>
      <c r="D5" s="59">
        <f>SUM(D6:D9)</f>
        <v>59264</v>
      </c>
    </row>
    <row r="6" s="69" customFormat="1" ht="61" customHeight="1" spans="1:4">
      <c r="A6" s="59" t="s">
        <v>266</v>
      </c>
      <c r="B6" s="59">
        <v>30461</v>
      </c>
      <c r="C6" s="59" t="s">
        <v>267</v>
      </c>
      <c r="D6" s="59">
        <v>26455</v>
      </c>
    </row>
    <row r="7" s="69" customFormat="1" ht="61" customHeight="1" spans="1:4">
      <c r="A7" s="59" t="s">
        <v>268</v>
      </c>
      <c r="B7" s="59"/>
      <c r="C7" s="59" t="s">
        <v>269</v>
      </c>
      <c r="D7" s="59"/>
    </row>
    <row r="8" s="69" customFormat="1" ht="61" customHeight="1" spans="1:4">
      <c r="A8" s="59" t="s">
        <v>270</v>
      </c>
      <c r="B8" s="59"/>
      <c r="C8" s="59" t="s">
        <v>271</v>
      </c>
      <c r="D8" s="59"/>
    </row>
    <row r="9" s="69" customFormat="1" ht="61" customHeight="1" spans="1:4">
      <c r="A9" s="59" t="s">
        <v>272</v>
      </c>
      <c r="B9" s="59">
        <v>28803</v>
      </c>
      <c r="C9" s="59" t="s">
        <v>273</v>
      </c>
      <c r="D9" s="59">
        <v>32809</v>
      </c>
    </row>
  </sheetData>
  <mergeCells count="1">
    <mergeCell ref="A2:D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29"/>
  <sheetViews>
    <sheetView workbookViewId="0">
      <selection activeCell="A2" sqref="A2:E2"/>
    </sheetView>
  </sheetViews>
  <sheetFormatPr defaultColWidth="9" defaultRowHeight="13.2"/>
  <cols>
    <col min="1" max="1" width="32.1296296296296" style="87" customWidth="1"/>
    <col min="2" max="2" width="10.8796296296296" style="87" customWidth="1"/>
    <col min="3" max="3" width="11.3796296296296" style="191" customWidth="1"/>
    <col min="4" max="4" width="11.3796296296296" style="192" customWidth="1"/>
    <col min="5" max="5" width="11.75" style="192" customWidth="1"/>
    <col min="6" max="6" width="9" style="87" hidden="1" customWidth="1"/>
    <col min="7" max="7" width="13.75" style="87" hidden="1" customWidth="1"/>
    <col min="8" max="8" width="12.6296296296296" style="87" hidden="1" customWidth="1"/>
    <col min="9" max="9" width="9" style="87" hidden="1" customWidth="1"/>
    <col min="10" max="10" width="11.1296296296296" style="87" hidden="1" customWidth="1"/>
    <col min="11" max="248" width="9" style="87"/>
    <col min="249" max="16384" width="9" style="62"/>
  </cols>
  <sheetData>
    <row r="1" ht="18" customHeight="1" spans="1:1">
      <c r="A1" s="161" t="s">
        <v>274</v>
      </c>
    </row>
    <row r="2" s="62" customFormat="1" ht="20.4" spans="1:5">
      <c r="A2" s="163" t="s">
        <v>262</v>
      </c>
      <c r="B2" s="163"/>
      <c r="C2" s="163"/>
      <c r="D2" s="163"/>
      <c r="E2" s="163"/>
    </row>
    <row r="3" s="62" customFormat="1" ht="21" customHeight="1" spans="1:5">
      <c r="A3" s="87"/>
      <c r="B3" s="87"/>
      <c r="C3" s="191"/>
      <c r="D3" s="192"/>
      <c r="E3" s="164" t="s">
        <v>130</v>
      </c>
    </row>
    <row r="4" s="69" customFormat="1" ht="33" customHeight="1" spans="1:5">
      <c r="A4" s="54" t="s">
        <v>5</v>
      </c>
      <c r="B4" s="55" t="s">
        <v>214</v>
      </c>
      <c r="C4" s="56" t="s">
        <v>275</v>
      </c>
      <c r="D4" s="57" t="s">
        <v>276</v>
      </c>
      <c r="E4" s="57" t="s">
        <v>277</v>
      </c>
    </row>
    <row r="5" s="69" customFormat="1" ht="25" customHeight="1" spans="1:8">
      <c r="A5" s="58" t="s">
        <v>278</v>
      </c>
      <c r="B5" s="59">
        <f>B10+B27</f>
        <v>28507</v>
      </c>
      <c r="C5" s="59">
        <f>C10+C27</f>
        <v>30461</v>
      </c>
      <c r="D5" s="60">
        <f>C5/B5*100</f>
        <v>106.854456800084</v>
      </c>
      <c r="E5" s="60">
        <v>37.3</v>
      </c>
      <c r="F5" s="69">
        <v>20119</v>
      </c>
      <c r="G5" s="69">
        <v>21712</v>
      </c>
      <c r="H5" s="69">
        <f>(C5-G5)/G5</f>
        <v>0.402956890198968</v>
      </c>
    </row>
    <row r="6" s="84" customFormat="1" ht="25" customHeight="1" spans="1:7">
      <c r="A6" s="61" t="s">
        <v>279</v>
      </c>
      <c r="B6" s="59"/>
      <c r="C6" s="59"/>
      <c r="D6" s="60"/>
      <c r="E6" s="60"/>
      <c r="F6" s="69"/>
      <c r="G6" s="69"/>
    </row>
    <row r="7" s="84" customFormat="1" ht="25" customHeight="1" spans="1:7">
      <c r="A7" s="61" t="s">
        <v>280</v>
      </c>
      <c r="B7" s="59"/>
      <c r="C7" s="59"/>
      <c r="D7" s="60"/>
      <c r="E7" s="60"/>
      <c r="F7" s="69"/>
      <c r="G7" s="69"/>
    </row>
    <row r="8" s="84" customFormat="1" ht="25" customHeight="1" spans="1:7">
      <c r="A8" s="61" t="s">
        <v>281</v>
      </c>
      <c r="B8" s="59"/>
      <c r="C8" s="59"/>
      <c r="D8" s="60"/>
      <c r="E8" s="60"/>
      <c r="F8" s="69"/>
      <c r="G8" s="69"/>
    </row>
    <row r="9" s="84" customFormat="1" ht="25" customHeight="1" spans="1:7">
      <c r="A9" s="61" t="s">
        <v>282</v>
      </c>
      <c r="B9" s="59"/>
      <c r="C9" s="59"/>
      <c r="D9" s="60"/>
      <c r="E9" s="60"/>
      <c r="F9" s="69"/>
      <c r="G9" s="69"/>
    </row>
    <row r="10" s="84" customFormat="1" ht="25" customHeight="1" spans="1:10">
      <c r="A10" s="61" t="s">
        <v>283</v>
      </c>
      <c r="B10" s="59">
        <f t="shared" ref="B10:G10" si="0">B11+B12+B13</f>
        <v>20273</v>
      </c>
      <c r="C10" s="59">
        <f t="shared" si="0"/>
        <v>22587</v>
      </c>
      <c r="D10" s="60">
        <f t="shared" ref="D10:D13" si="1">C10/B10*100</f>
        <v>111.414196221575</v>
      </c>
      <c r="E10" s="60">
        <v>55.75</v>
      </c>
      <c r="F10" s="69">
        <v>13078</v>
      </c>
      <c r="G10" s="59">
        <f t="shared" si="0"/>
        <v>15017</v>
      </c>
      <c r="H10" s="84">
        <f t="shared" ref="H10:H13" si="2">(C10-G10)/G10*100</f>
        <v>50.4095358593594</v>
      </c>
      <c r="I10" s="84">
        <v>14502</v>
      </c>
      <c r="J10" s="84">
        <f t="shared" ref="J10:J27" si="3">(C10-I10)/I10*100</f>
        <v>55.7509309060819</v>
      </c>
    </row>
    <row r="11" s="84" customFormat="1" ht="25" customHeight="1" spans="1:10">
      <c r="A11" s="61" t="s">
        <v>280</v>
      </c>
      <c r="B11" s="59">
        <v>12486</v>
      </c>
      <c r="C11" s="59">
        <v>13363</v>
      </c>
      <c r="D11" s="60">
        <f t="shared" si="1"/>
        <v>107.023866730738</v>
      </c>
      <c r="E11" s="60">
        <v>27.69</v>
      </c>
      <c r="F11" s="69">
        <v>7200</v>
      </c>
      <c r="G11" s="59">
        <v>11058</v>
      </c>
      <c r="H11" s="84">
        <f t="shared" si="2"/>
        <v>20.8446373666124</v>
      </c>
      <c r="I11" s="84">
        <v>10465</v>
      </c>
      <c r="J11" s="84">
        <f t="shared" si="3"/>
        <v>27.6923076923077</v>
      </c>
    </row>
    <row r="12" s="84" customFormat="1" ht="25" customHeight="1" spans="1:10">
      <c r="A12" s="61" t="s">
        <v>281</v>
      </c>
      <c r="B12" s="59">
        <v>7247</v>
      </c>
      <c r="C12" s="59">
        <v>3030</v>
      </c>
      <c r="D12" s="60">
        <f t="shared" si="1"/>
        <v>41.8104043052297</v>
      </c>
      <c r="E12" s="60">
        <v>11.15</v>
      </c>
      <c r="F12" s="69">
        <v>5475</v>
      </c>
      <c r="G12" s="59">
        <v>3430</v>
      </c>
      <c r="H12" s="84">
        <f t="shared" si="2"/>
        <v>-11.6618075801749</v>
      </c>
      <c r="I12" s="84">
        <v>2726</v>
      </c>
      <c r="J12" s="84">
        <f t="shared" si="3"/>
        <v>11.1518708730741</v>
      </c>
    </row>
    <row r="13" s="84" customFormat="1" ht="25" customHeight="1" spans="1:10">
      <c r="A13" s="61" t="s">
        <v>282</v>
      </c>
      <c r="B13" s="59">
        <v>540</v>
      </c>
      <c r="C13" s="59">
        <v>6194</v>
      </c>
      <c r="D13" s="60">
        <f t="shared" si="1"/>
        <v>1147.03703703704</v>
      </c>
      <c r="E13" s="60">
        <v>372.46</v>
      </c>
      <c r="F13" s="69">
        <v>403</v>
      </c>
      <c r="G13" s="59">
        <v>529</v>
      </c>
      <c r="H13" s="84">
        <f t="shared" si="2"/>
        <v>1070.88846880907</v>
      </c>
      <c r="I13" s="84">
        <v>1311</v>
      </c>
      <c r="J13" s="84">
        <f t="shared" si="3"/>
        <v>372.463768115942</v>
      </c>
    </row>
    <row r="14" s="84" customFormat="1" ht="25" customHeight="1" spans="1:10">
      <c r="A14" s="61" t="s">
        <v>284</v>
      </c>
      <c r="B14" s="59"/>
      <c r="C14" s="59"/>
      <c r="D14" s="60"/>
      <c r="E14" s="60"/>
      <c r="J14" s="84" t="e">
        <f t="shared" si="3"/>
        <v>#DIV/0!</v>
      </c>
    </row>
    <row r="15" s="84" customFormat="1" ht="25" customHeight="1" spans="1:10">
      <c r="A15" s="61" t="s">
        <v>285</v>
      </c>
      <c r="B15" s="59"/>
      <c r="C15" s="59"/>
      <c r="D15" s="60"/>
      <c r="E15" s="60"/>
      <c r="J15" s="84" t="e">
        <f t="shared" si="3"/>
        <v>#DIV/0!</v>
      </c>
    </row>
    <row r="16" s="84" customFormat="1" ht="25" customHeight="1" spans="1:10">
      <c r="A16" s="61" t="s">
        <v>286</v>
      </c>
      <c r="B16" s="59"/>
      <c r="C16" s="59"/>
      <c r="D16" s="60"/>
      <c r="E16" s="60"/>
      <c r="J16" s="84" t="e">
        <f t="shared" si="3"/>
        <v>#DIV/0!</v>
      </c>
    </row>
    <row r="17" s="84" customFormat="1" ht="25" customHeight="1" spans="1:10">
      <c r="A17" s="61" t="s">
        <v>287</v>
      </c>
      <c r="B17" s="59"/>
      <c r="C17" s="59"/>
      <c r="D17" s="60"/>
      <c r="E17" s="60"/>
      <c r="J17" s="84" t="e">
        <f t="shared" si="3"/>
        <v>#DIV/0!</v>
      </c>
    </row>
    <row r="18" s="84" customFormat="1" ht="25" customHeight="1" spans="1:10">
      <c r="A18" s="61" t="s">
        <v>288</v>
      </c>
      <c r="B18" s="59"/>
      <c r="C18" s="59"/>
      <c r="D18" s="60"/>
      <c r="E18" s="60"/>
      <c r="J18" s="84" t="e">
        <f t="shared" si="3"/>
        <v>#DIV/0!</v>
      </c>
    </row>
    <row r="19" s="84" customFormat="1" ht="25" customHeight="1" spans="1:10">
      <c r="A19" s="61" t="s">
        <v>289</v>
      </c>
      <c r="B19" s="59"/>
      <c r="C19" s="59"/>
      <c r="D19" s="60"/>
      <c r="E19" s="60"/>
      <c r="J19" s="84" t="e">
        <f t="shared" si="3"/>
        <v>#DIV/0!</v>
      </c>
    </row>
    <row r="20" s="84" customFormat="1" ht="25" customHeight="1" spans="1:10">
      <c r="A20" s="61" t="s">
        <v>290</v>
      </c>
      <c r="B20" s="59"/>
      <c r="C20" s="59"/>
      <c r="D20" s="60"/>
      <c r="E20" s="60"/>
      <c r="J20" s="84" t="e">
        <f t="shared" si="3"/>
        <v>#DIV/0!</v>
      </c>
    </row>
    <row r="21" s="84" customFormat="1" ht="25" customHeight="1" spans="1:10">
      <c r="A21" s="61" t="s">
        <v>291</v>
      </c>
      <c r="B21" s="59"/>
      <c r="C21" s="59"/>
      <c r="D21" s="60"/>
      <c r="E21" s="60"/>
      <c r="J21" s="84" t="e">
        <f t="shared" si="3"/>
        <v>#DIV/0!</v>
      </c>
    </row>
    <row r="22" s="84" customFormat="1" ht="25" customHeight="1" spans="1:10">
      <c r="A22" s="61" t="s">
        <v>292</v>
      </c>
      <c r="B22" s="59"/>
      <c r="C22" s="59"/>
      <c r="D22" s="60"/>
      <c r="E22" s="60"/>
      <c r="J22" s="84" t="e">
        <f t="shared" si="3"/>
        <v>#DIV/0!</v>
      </c>
    </row>
    <row r="23" s="84" customFormat="1" ht="25" customHeight="1" spans="1:10">
      <c r="A23" s="61" t="s">
        <v>293</v>
      </c>
      <c r="B23" s="59"/>
      <c r="C23" s="59"/>
      <c r="D23" s="60"/>
      <c r="E23" s="60"/>
      <c r="J23" s="84" t="e">
        <f t="shared" si="3"/>
        <v>#DIV/0!</v>
      </c>
    </row>
    <row r="24" s="84" customFormat="1" ht="25" customHeight="1" spans="1:10">
      <c r="A24" s="61" t="s">
        <v>294</v>
      </c>
      <c r="B24" s="59"/>
      <c r="C24" s="59"/>
      <c r="D24" s="60"/>
      <c r="E24" s="60"/>
      <c r="J24" s="84" t="e">
        <f t="shared" si="3"/>
        <v>#DIV/0!</v>
      </c>
    </row>
    <row r="25" s="87" customFormat="1" ht="25" customHeight="1" spans="1:252">
      <c r="A25" s="61" t="s">
        <v>295</v>
      </c>
      <c r="B25" s="63"/>
      <c r="C25" s="64"/>
      <c r="D25" s="60"/>
      <c r="E25" s="60"/>
      <c r="J25" s="84" t="e">
        <f t="shared" si="3"/>
        <v>#DIV/0!</v>
      </c>
      <c r="IO25" s="62"/>
      <c r="IP25" s="62"/>
      <c r="IQ25" s="62"/>
      <c r="IR25" s="62"/>
    </row>
    <row r="26" s="87" customFormat="1" ht="25" customHeight="1" spans="1:252">
      <c r="A26" s="61" t="s">
        <v>296</v>
      </c>
      <c r="B26" s="59"/>
      <c r="C26" s="59"/>
      <c r="D26" s="60"/>
      <c r="E26" s="60"/>
      <c r="J26" s="84" t="e">
        <f t="shared" si="3"/>
        <v>#DIV/0!</v>
      </c>
      <c r="IO26" s="62"/>
      <c r="IP26" s="62"/>
      <c r="IQ26" s="62"/>
      <c r="IR26" s="62"/>
    </row>
    <row r="27" s="87" customFormat="1" ht="25" customHeight="1" spans="1:252">
      <c r="A27" s="61" t="s">
        <v>297</v>
      </c>
      <c r="B27" s="59">
        <v>8234</v>
      </c>
      <c r="C27" s="59">
        <v>7874</v>
      </c>
      <c r="D27" s="60">
        <f>C27/B27*100</f>
        <v>95.6278843818314</v>
      </c>
      <c r="E27" s="60">
        <v>2.49</v>
      </c>
      <c r="F27" s="87">
        <v>7041</v>
      </c>
      <c r="G27" s="87">
        <v>6695</v>
      </c>
      <c r="H27" s="87">
        <f>C27-G27</f>
        <v>1179</v>
      </c>
      <c r="I27" s="87">
        <v>7683</v>
      </c>
      <c r="J27" s="84">
        <f t="shared" si="3"/>
        <v>2.48600806976441</v>
      </c>
      <c r="IO27" s="62"/>
      <c r="IP27" s="62"/>
      <c r="IQ27" s="62"/>
      <c r="IR27" s="62"/>
    </row>
    <row r="28" s="87" customFormat="1" ht="25" customHeight="1" spans="1:252">
      <c r="A28" s="59" t="s">
        <v>298</v>
      </c>
      <c r="B28" s="63"/>
      <c r="C28" s="63"/>
      <c r="D28" s="194"/>
      <c r="E28" s="194"/>
      <c r="H28" s="87">
        <f>H27/G27</f>
        <v>0.176101568334578</v>
      </c>
      <c r="IO28" s="62"/>
      <c r="IP28" s="62"/>
      <c r="IQ28" s="62"/>
      <c r="IR28" s="62"/>
    </row>
    <row r="29" s="87" customFormat="1" ht="24" customHeight="1" spans="3:252">
      <c r="C29" s="191"/>
      <c r="D29" s="192"/>
      <c r="E29" s="192"/>
      <c r="IO29" s="62"/>
      <c r="IP29" s="62"/>
      <c r="IQ29" s="62"/>
      <c r="IR29" s="62"/>
    </row>
  </sheetData>
  <mergeCells count="1">
    <mergeCell ref="A2:E2"/>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Sheet8</vt:lpstr>
      <vt:lpstr>Sheet9</vt:lpstr>
      <vt:lpstr>Sheet10</vt:lpstr>
      <vt:lpstr>Sheet11</vt:lpstr>
      <vt:lpstr>Sheet12</vt:lpstr>
      <vt:lpstr>Sheet3</vt:lpstr>
      <vt:lpstr>Sheet4</vt:lpstr>
      <vt:lpstr>Sheet5</vt:lpstr>
      <vt:lpstr>Sheet6</vt:lpstr>
      <vt:lpstr>Sheet7</vt:lpstr>
      <vt:lpstr>Sheet19</vt:lpstr>
      <vt:lpstr>Sheet20</vt:lpstr>
      <vt:lpstr>Sheet21</vt:lpstr>
      <vt:lpstr>Sheet23</vt:lpstr>
      <vt:lpstr>表五</vt:lpstr>
      <vt:lpstr>Sheet24</vt:lpstr>
      <vt:lpstr>Sheet13</vt:lpstr>
      <vt:lpstr>Sheet14</vt:lpstr>
      <vt:lpstr>Sheet15</vt:lpstr>
      <vt:lpstr>Sheet16</vt:lpstr>
      <vt:lpstr>Sheet17</vt:lpstr>
      <vt:lpstr>Sheet2</vt:lpstr>
      <vt:lpstr>Sheet1</vt:lpstr>
      <vt:lpstr>Sheet18</vt:lpstr>
      <vt:lpstr>Sheet22</vt:lpstr>
      <vt:lpstr>Sheet25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我逍遥于天下</cp:lastModifiedBy>
  <dcterms:created xsi:type="dcterms:W3CDTF">2024-04-03T07:24:00Z</dcterms:created>
  <dcterms:modified xsi:type="dcterms:W3CDTF">2024-04-11T08:06:35Z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53C53C416ECA4E9C8E1087B561976376_11</vt:lpwstr>
  </property>
  <property fmtid="{D5CDD505-2E9C-101B-9397-08002B2CF9AE}" pid="3" name="KSOProductBuildVer">
    <vt:lpwstr>2052-12.1.0.16417</vt:lpwstr>
  </property>
</Properties>
</file>